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2DO BIM 2023\"/>
    </mc:Choice>
  </mc:AlternateContent>
  <xr:revisionPtr revIDLastSave="0" documentId="13_ncr:1_{91B75240-5899-4926-95BF-5DBFF2087D3A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4">EFE!$A$1:$E$152</definedName>
    <definedName name="_xlnm.Print_Area" localSheetId="7">Memoria!$A$1:$J$56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65" l="1"/>
  <c r="D46" i="65"/>
  <c r="D44" i="65"/>
  <c r="F44" i="65" s="1"/>
  <c r="E42" i="65" s="1"/>
  <c r="F39" i="65"/>
  <c r="F37" i="65"/>
  <c r="D42" i="65" l="1"/>
  <c r="F42" i="65" s="1"/>
  <c r="F43" i="65"/>
  <c r="F41" i="65"/>
  <c r="F38" i="65"/>
  <c r="F47" i="65"/>
  <c r="F46" i="65"/>
  <c r="F45" i="65"/>
  <c r="E64" i="59" l="1"/>
  <c r="D64" i="59"/>
  <c r="E63" i="59"/>
  <c r="D63" i="59"/>
  <c r="E62" i="59"/>
  <c r="D62" i="59"/>
  <c r="E54" i="59"/>
  <c r="D54" i="59"/>
  <c r="D131" i="62"/>
  <c r="C131" i="62"/>
  <c r="D121" i="62"/>
  <c r="C121" i="62"/>
  <c r="D113" i="62"/>
  <c r="C113" i="62"/>
  <c r="D111" i="62"/>
  <c r="C111" i="62"/>
  <c r="D109" i="62"/>
  <c r="C109" i="62"/>
  <c r="D103" i="62"/>
  <c r="C103" i="62"/>
  <c r="D100" i="62"/>
  <c r="C100" i="62"/>
  <c r="D99" i="62"/>
  <c r="D92" i="62"/>
  <c r="C92" i="62"/>
  <c r="D90" i="62"/>
  <c r="C90" i="62"/>
  <c r="C89" i="62" s="1"/>
  <c r="D89" i="62"/>
  <c r="D80" i="62"/>
  <c r="C80" i="62"/>
  <c r="D74" i="62"/>
  <c r="C74" i="62"/>
  <c r="D71" i="62"/>
  <c r="C71" i="62"/>
  <c r="D62" i="62"/>
  <c r="D58" i="62"/>
  <c r="C58" i="62"/>
  <c r="D56" i="62"/>
  <c r="C56" i="62"/>
  <c r="D54" i="62"/>
  <c r="D49" i="62" s="1"/>
  <c r="C54" i="62"/>
  <c r="D52" i="62"/>
  <c r="C52" i="62"/>
  <c r="D50" i="62"/>
  <c r="C50" i="62"/>
  <c r="C99" i="62" l="1"/>
  <c r="C98" i="62" s="1"/>
  <c r="D98" i="62"/>
  <c r="C61" i="62"/>
  <c r="D61" i="62"/>
  <c r="C49" i="62"/>
  <c r="C48" i="62" s="1"/>
  <c r="D48" i="62"/>
  <c r="D133" i="62" s="1"/>
  <c r="C133" i="62" l="1"/>
  <c r="D20" i="62" l="1"/>
  <c r="C20" i="62"/>
  <c r="D37" i="62" l="1"/>
  <c r="D28" i="62"/>
  <c r="D43" i="62" l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C204" i="60" l="1"/>
  <c r="D15" i="62" l="1"/>
  <c r="C15" i="62"/>
  <c r="C41" i="59"/>
  <c r="C32" i="59"/>
  <c r="C9" i="60" l="1"/>
  <c r="C215" i="60" l="1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8" i="60"/>
  <c r="C43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C62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sharedStrings.xml><?xml version="1.0" encoding="utf-8"?>
<sst xmlns="http://schemas.openxmlformats.org/spreadsheetml/2006/main" count="849" uniqueCount="590">
  <si>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</si>
  <si>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</si>
  <si>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</si>
  <si>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</si>
  <si>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</si>
  <si>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</si>
  <si>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</si>
  <si>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</si>
  <si>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</si>
  <si>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</si>
  <si>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</si>
  <si>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</si>
  <si>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</si>
  <si>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</si>
  <si>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</si>
  <si>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</si>
  <si>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</si>
  <si>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</si>
  <si>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</si>
  <si>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</si>
  <si>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</si>
  <si>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</si>
  <si>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</si>
  <si>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</si>
  <si>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</si>
  <si>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</si>
  <si>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</si>
  <si>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</si>
  <si>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</si>
  <si>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</si>
  <si>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</si>
  <si>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</si>
  <si>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</si>
  <si>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</si>
  <si>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</si>
  <si>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</si>
  <si>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</si>
  <si>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</si>
  <si>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</si>
  <si>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</si>
  <si>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</si>
  <si>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</si>
  <si>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</si>
  <si>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</si>
  <si>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</si>
  <si>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</si>
  <si>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</si>
  <si>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</si>
  <si>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</si>
  <si>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</si>
  <si>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</si>
  <si>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</si>
  <si>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</si>
  <si>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</si>
  <si>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</si>
  <si>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</si>
  <si>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</si>
  <si>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</si>
  <si>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</si>
  <si>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</si>
  <si>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</si>
  <si>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</si>
  <si>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</si>
  <si>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</si>
  <si>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</si>
  <si>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</si>
  <si>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</si>
  <si>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</si>
  <si>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</si>
  <si>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</si>
  <si>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</si>
  <si>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</si>
  <si>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</si>
  <si>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</si>
  <si>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</si>
  <si>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</si>
  <si>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</si>
  <si>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</si>
  <si>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</si>
  <si>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</si>
  <si>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</si>
  <si>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</si>
  <si>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</si>
  <si>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</si>
  <si>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</si>
  <si>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</si>
  <si>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</si>
  <si>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</si>
  <si>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</si>
  <si>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</si>
  <si>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</si>
  <si>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</si>
  <si>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</si>
  <si>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</si>
  <si>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</si>
  <si>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</si>
  <si>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</si>
  <si>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</si>
  <si>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</si>
  <si>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</si>
  <si>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</si>
  <si>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</si>
  <si>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</si>
  <si>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</si>
  <si>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</si>
  <si>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</si>
  <si>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</si>
  <si>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</si>
  <si>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</si>
  <si>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</si>
  <si>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</si>
  <si>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</si>
  <si>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</si>
  <si>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</si>
  <si>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</si>
  <si>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</si>
  <si>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</si>
  <si>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</si>
  <si>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</si>
  <si>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</si>
  <si>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</si>
  <si>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</si>
  <si>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</si>
  <si>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</si>
  <si>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</si>
  <si>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</si>
  <si>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</si>
  <si>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</si>
  <si>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</si>
  <si>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</si>
  <si>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</si>
  <si>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</si>
  <si>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</si>
  <si>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</si>
  <si>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</si>
  <si>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</si>
  <si>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</si>
  <si>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</si>
  <si>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</si>
  <si>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</si>
  <si>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</si>
  <si>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</si>
  <si>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</si>
  <si>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</si>
  <si>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</si>
  <si>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</si>
  <si>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</si>
  <si>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</si>
  <si>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</si>
  <si>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</si>
  <si>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</si>
  <si>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</si>
  <si>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</si>
  <si>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</si>
  <si>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</si>
  <si>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</si>
  <si>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</si>
  <si>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</si>
  <si>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</si>
  <si>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</si>
  <si>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</si>
  <si>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</si>
  <si>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</si>
  <si>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</si>
  <si>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</si>
  <si>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</si>
  <si>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</si>
  <si>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</si>
  <si>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</si>
  <si>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</si>
  <si>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</si>
  <si>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</si>
  <si>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</si>
  <si>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</si>
  <si>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</si>
  <si>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</si>
  <si>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</si>
  <si>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</si>
  <si>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</si>
  <si>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</si>
  <si>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</si>
  <si>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</si>
  <si>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</si>
  <si>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</si>
  <si>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</si>
  <si>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</si>
  <si>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</si>
  <si>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</si>
  <si>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</si>
  <si>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</si>
  <si>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</si>
  <si>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</si>
  <si>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</si>
  <si>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</si>
  <si>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</si>
  <si>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</si>
  <si>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</si>
  <si>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</si>
  <si>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</si>
  <si>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</si>
  <si>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</si>
  <si>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</si>
  <si>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</si>
  <si>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</si>
  <si>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</si>
  <si>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</si>
  <si>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</si>
  <si>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</si>
  <si>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</si>
  <si>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</si>
  <si>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</si>
  <si>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</si>
  <si>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</si>
  <si>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</si>
  <si>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</si>
  <si>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</si>
  <si>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</si>
  <si>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</si>
  <si>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</si>
  <si>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</si>
  <si>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</si>
  <si>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</si>
  <si>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</si>
  <si>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</si>
  <si>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</si>
  <si>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</si>
  <si>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</si>
  <si>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</si>
  <si>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</si>
  <si>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</si>
  <si>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</si>
  <si>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</si>
  <si>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</si>
  <si>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</si>
  <si>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</si>
  <si>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</si>
  <si>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</si>
  <si>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</si>
  <si>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</si>
  <si>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</si>
  <si>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</si>
  <si>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</si>
  <si>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</si>
  <si>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</si>
  <si>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</si>
  <si>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</si>
  <si>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</si>
  <si>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</si>
  <si>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</si>
  <si>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</si>
  <si>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</si>
  <si>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</si>
  <si>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</si>
  <si>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</si>
  <si>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</si>
  <si>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</si>
  <si>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</si>
  <si>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</si>
  <si>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</si>
  <si>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</si>
  <si>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</si>
  <si>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</si>
  <si>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</si>
  <si>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</si>
  <si>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</si>
  <si>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</si>
  <si>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</si>
  <si>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</si>
  <si>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</si>
  <si>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</si>
  <si>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</si>
  <si>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</si>
  <si>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</si>
  <si>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</si>
  <si>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</si>
  <si>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</si>
  <si>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</si>
  <si>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</si>
  <si>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</si>
  <si>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</si>
  <si>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</si>
  <si>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</si>
  <si>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</si>
  <si>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</si>
  <si>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</si>
  <si>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</si>
  <si>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</si>
  <si>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</si>
  <si>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</si>
  <si>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</si>
  <si>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</si>
  <si>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</si>
  <si>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</si>
  <si>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</si>
  <si>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</si>
  <si>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</si>
  <si>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</si>
  <si>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</si>
  <si>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</si>
  <si>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</si>
  <si>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</si>
  <si>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</si>
  <si>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</si>
  <si>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</si>
  <si>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</si>
  <si>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</si>
  <si>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</si>
  <si>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</si>
  <si>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</si>
  <si>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</si>
  <si>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</si>
  <si>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</si>
  <si>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</si>
  <si>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</si>
  <si>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</si>
  <si>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</si>
  <si>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</si>
  <si>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</si>
  <si>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</si>
  <si>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</si>
  <si>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</si>
  <si>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</si>
  <si>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</si>
  <si>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</si>
  <si>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</si>
  <si>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</si>
  <si>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</si>
  <si>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</si>
  <si>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</si>
  <si>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</si>
  <si>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</si>
  <si>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</si>
  <si>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</si>
  <si>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</si>
  <si>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</si>
  <si>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</si>
  <si>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</si>
  <si>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</si>
  <si>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</si>
  <si>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</si>
  <si>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</si>
  <si>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</si>
  <si>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</si>
  <si>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</si>
  <si>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</si>
  <si>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</si>
  <si>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</si>
  <si>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</si>
  <si>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</si>
  <si>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</si>
  <si>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</si>
  <si>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</si>
  <si>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</si>
  <si>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</si>
  <si>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</si>
  <si>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</si>
  <si>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</si>
  <si>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</si>
  <si>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</si>
  <si>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</si>
  <si>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</si>
  <si>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</si>
  <si>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</si>
  <si>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</si>
  <si>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</si>
  <si>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</si>
  <si>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</si>
  <si>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</si>
  <si>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</si>
  <si>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</si>
  <si>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</si>
  <si>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</si>
  <si>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</si>
  <si>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</si>
  <si>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</si>
  <si>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</si>
  <si>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</si>
  <si>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</si>
  <si>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</si>
  <si>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</si>
  <si>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</si>
  <si>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</si>
  <si>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</si>
  <si>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</si>
  <si>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</si>
  <si>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</si>
  <si>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</si>
  <si>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</si>
  <si>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</si>
  <si>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</si>
  <si>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</si>
  <si>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</si>
  <si>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</si>
  <si>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</si>
  <si>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</si>
  <si>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</si>
  <si>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</si>
  <si>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</si>
  <si>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</si>
  <si>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</si>
  <si>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</si>
  <si>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</si>
  <si>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</si>
  <si>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</si>
  <si>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</si>
  <si>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</si>
  <si>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</si>
  <si>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</si>
  <si>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</si>
  <si>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</si>
  <si>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</si>
  <si>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</si>
  <si>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</si>
  <si>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</si>
  <si>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</si>
  <si>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</si>
  <si>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</si>
  <si>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</si>
  <si>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</si>
  <si>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</si>
  <si>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</si>
  <si>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</si>
  <si>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</si>
  <si>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</si>
  <si>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</si>
  <si>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</si>
  <si>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</si>
  <si>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</si>
  <si>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</si>
  <si>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</si>
  <si>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</si>
  <si>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</si>
  <si>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</si>
  <si>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</si>
  <si>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</si>
  <si>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</si>
  <si>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</si>
  <si>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</si>
  <si>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</si>
  <si>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</si>
  <si>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</si>
  <si>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</si>
  <si>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</si>
  <si>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</si>
  <si>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</si>
  <si>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</si>
  <si>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</si>
  <si>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</si>
  <si>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</si>
  <si>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</si>
  <si>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</si>
  <si>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</si>
  <si>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</si>
  <si>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</si>
  <si>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</si>
  <si>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</si>
  <si>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</si>
  <si>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</si>
  <si>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</si>
  <si>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</si>
  <si>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</si>
  <si>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</si>
  <si>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</si>
  <si>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</si>
  <si>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</si>
  <si>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</si>
  <si>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</si>
  <si>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</si>
  <si>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</si>
  <si>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</si>
  <si>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</si>
  <si>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</si>
  <si>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</si>
  <si>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</si>
  <si>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</si>
  <si>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</si>
  <si>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</si>
  <si>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</si>
  <si>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</si>
  <si>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</si>
  <si>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</si>
  <si>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</si>
  <si>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</si>
  <si>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</si>
  <si>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</si>
  <si>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</si>
  <si>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</si>
  <si>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</si>
  <si>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</si>
  <si>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</si>
  <si>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</si>
  <si>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</si>
  <si>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</si>
  <si>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</si>
  <si>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</si>
  <si>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</si>
  <si>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</si>
  <si>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</si>
  <si>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</si>
  <si>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</si>
  <si>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</si>
  <si>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</si>
  <si>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</si>
  <si>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</si>
  <si>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</si>
  <si>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</si>
  <si>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</si>
  <si>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</si>
  <si>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</si>
  <si>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</si>
  <si>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</si>
  <si>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</si>
  <si>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</si>
  <si>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</si>
  <si>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</si>
  <si>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</si>
  <si>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</si>
  <si>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</si>
  <si>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</si>
  <si>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</si>
  <si>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</si>
  <si>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</si>
  <si>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</si>
  <si>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</si>
  <si>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</si>
  <si>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</si>
  <si>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</si>
  <si>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</si>
  <si>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</si>
  <si>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</si>
  <si>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</si>
  <si>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</si>
  <si>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</si>
  <si>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</si>
  <si>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</si>
  <si>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</si>
  <si>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</si>
  <si>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</si>
  <si>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</si>
  <si>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</si>
  <si>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</si>
  <si>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</si>
  <si>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</si>
  <si>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</si>
  <si>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</si>
  <si>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</si>
  <si>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</si>
  <si>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</si>
  <si>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</si>
  <si>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</si>
  <si>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</si>
  <si>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</si>
  <si>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</si>
  <si>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</si>
  <si>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</si>
  <si>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</si>
  <si>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</si>
  <si>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Municipal</t>
  </si>
  <si>
    <t>4. Total de Ingresos Contables</t>
  </si>
  <si>
    <t>4. Total de Gastos Contables</t>
  </si>
  <si>
    <t>Sistema para el Desarrollo Integral de la Familia de Guanajuato, Gto.</t>
  </si>
  <si>
    <t>Correspondiente del 1 de Enero al 30 de Junio de 2023</t>
  </si>
  <si>
    <t>Donaciones de capital</t>
  </si>
  <si>
    <t>Municipal y Estatal</t>
  </si>
  <si>
    <t>Actualización de la Hacienda pública</t>
  </si>
  <si>
    <t>Intereses bancarios</t>
  </si>
  <si>
    <t>Ingresos propios; venta de souvenirs, consultas, terapias, acceso instalaciones, etc…</t>
  </si>
  <si>
    <t>Transferencias del Municipio</t>
  </si>
  <si>
    <t>Ingresos por donativos</t>
  </si>
  <si>
    <t>Pago de nomina de la quincena 1 a la 12 del personal de base</t>
  </si>
  <si>
    <t>EFE-03 CONCILIACIÓN DEL FLUJO DE EFECTIVO</t>
  </si>
  <si>
    <t>Almacén de materiales y suministros de consumo</t>
  </si>
  <si>
    <t>Fondos fijos asignados a las distintas áreas del SDIF</t>
  </si>
  <si>
    <t>Gastos otorgasdos a reserva de comprobar</t>
  </si>
  <si>
    <t>Costeo por ordenes</t>
  </si>
  <si>
    <t>PEPS</t>
  </si>
  <si>
    <t>Se estima conveniente dado que se tiene variedad de productos en existencia</t>
  </si>
  <si>
    <t>No se tiene impacto negativo por el método de valuación</t>
  </si>
  <si>
    <t>Recurso pendiente de reintegro</t>
  </si>
  <si>
    <t>Línea recta</t>
  </si>
  <si>
    <t>5% anual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</si>
  <si>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</si>
  <si>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</si>
  <si>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</si>
  <si>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10% anual</t>
  </si>
  <si>
    <t>25% / 20% anual, Criterios SFIyA y CONAC, respectivamente</t>
  </si>
  <si>
    <t>La amortización se calcula anualmente, sin cambios en criterio contable</t>
  </si>
  <si>
    <t>No aplica</t>
  </si>
  <si>
    <t>Provisión para aguinaldo que será liquidada en el mes de diciembre</t>
  </si>
  <si>
    <t>Impuestos estatales y federales, cuotas IMSS y RCV; serán enterados en el periodo trimestral subsiguiente.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</si>
</sst>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3" xfId="13" applyFont="1" applyBorder="1" applyAlignment="1">
      <alignment vertical="center"/>
    </xf>
    <xf numFmtId="0" fontId="5" fillId="0" borderId="2" xfId="13" applyFont="1" applyBorder="1"/>
    <xf numFmtId="0" fontId="9" fillId="0" borderId="6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3" xfId="13" applyFont="1" applyBorder="1" applyAlignment="1">
      <alignment horizontal="left" vertical="center" indent="1"/>
    </xf>
    <xf numFmtId="0" fontId="9" fillId="0" borderId="3" xfId="13" applyFont="1" applyBorder="1" applyAlignment="1">
      <alignment horizontal="left" vertical="center" wrapText="1"/>
    </xf>
    <xf numFmtId="4" fontId="9" fillId="0" borderId="3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3" xfId="13" applyFont="1" applyBorder="1" applyAlignment="1">
      <alignment horizontal="left" vertical="center"/>
    </xf>
    <xf numFmtId="4" fontId="9" fillId="0" borderId="5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3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 indent="1"/>
    </xf>
    <xf numFmtId="0" fontId="5" fillId="0" borderId="3" xfId="13" applyFont="1" applyBorder="1"/>
    <xf numFmtId="4" fontId="8" fillId="0" borderId="3" xfId="13" applyNumberFormat="1" applyFont="1" applyBorder="1" applyAlignment="1">
      <alignment horizontal="right" vertical="center"/>
    </xf>
    <xf numFmtId="0" fontId="8" fillId="0" borderId="6" xfId="13" applyFont="1" applyBorder="1" applyAlignment="1">
      <alignment vertical="center"/>
    </xf>
    <xf numFmtId="0" fontId="9" fillId="0" borderId="3" xfId="13" applyFont="1" applyBorder="1" applyAlignment="1">
      <alignment vertical="center"/>
    </xf>
    <xf numFmtId="4" fontId="9" fillId="0" borderId="3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7" xfId="13" applyFont="1" applyFill="1" applyBorder="1" applyAlignment="1">
      <alignment vertical="center"/>
    </xf>
    <xf numFmtId="0" fontId="2" fillId="0" borderId="6" xfId="13" applyFont="1" applyBorder="1" applyAlignment="1">
      <alignment horizontal="left" vertical="center" indent="1"/>
    </xf>
    <xf numFmtId="0" fontId="2" fillId="0" borderId="3" xfId="13" applyFont="1" applyBorder="1" applyAlignment="1">
      <alignment vertical="center"/>
    </xf>
    <xf numFmtId="4" fontId="2" fillId="0" borderId="3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6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3" xfId="13" applyFont="1" applyBorder="1"/>
    <xf numFmtId="9" fontId="2" fillId="0" borderId="0" xfId="14" applyFont="1"/>
    <xf numFmtId="49" fontId="2" fillId="0" borderId="2" xfId="13" applyNumberFormat="1" applyFont="1" applyBorder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11" xfId="11" applyFont="1" applyFill="1" applyBorder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11" xfId="1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1" fillId="3" borderId="5" xfId="8" applyFont="1" applyFill="1" applyBorder="1" applyAlignment="1">
      <alignment vertical="center"/>
    </xf>
    <xf numFmtId="0" fontId="8" fillId="3" borderId="5" xfId="8" applyFont="1" applyFill="1" applyBorder="1" applyAlignment="1">
      <alignment horizontal="right" vertical="center"/>
    </xf>
    <xf numFmtId="0" fontId="11" fillId="3" borderId="10" xfId="8" applyFont="1" applyFill="1" applyBorder="1" applyAlignment="1">
      <alignment horizontal="left" vertical="center"/>
    </xf>
    <xf numFmtId="0" fontId="8" fillId="3" borderId="0" xfId="8" applyFont="1" applyFill="1" applyAlignment="1">
      <alignment vertical="center"/>
    </xf>
    <xf numFmtId="0" fontId="11" fillId="3" borderId="11" xfId="8" applyFont="1" applyFill="1" applyBorder="1" applyAlignment="1">
      <alignment vertical="center"/>
    </xf>
    <xf numFmtId="0" fontId="11" fillId="3" borderId="0" xfId="8" applyFont="1" applyFill="1" applyAlignment="1">
      <alignment vertical="center"/>
    </xf>
    <xf numFmtId="0" fontId="11" fillId="3" borderId="11" xfId="8" applyFont="1" applyFill="1" applyBorder="1" applyAlignment="1">
      <alignment horizontal="left" vertical="center"/>
    </xf>
    <xf numFmtId="0" fontId="11" fillId="4" borderId="0" xfId="9" applyFont="1" applyFill="1" applyAlignment="1">
      <alignment horizontal="left" vertical="center"/>
    </xf>
    <xf numFmtId="0" fontId="12" fillId="5" borderId="0" xfId="9" applyFont="1" applyFill="1" applyAlignment="1">
      <alignment horizontal="left"/>
    </xf>
    <xf numFmtId="0" fontId="9" fillId="0" borderId="0" xfId="9" applyFont="1" applyAlignment="1">
      <alignment horizontal="left"/>
    </xf>
    <xf numFmtId="0" fontId="8" fillId="0" borderId="14" xfId="9" applyFont="1" applyBorder="1" applyAlignment="1">
      <alignment horizontal="left"/>
    </xf>
    <xf numFmtId="0" fontId="8" fillId="0" borderId="14" xfId="9" applyFont="1" applyBorder="1"/>
    <xf numFmtId="0" fontId="9" fillId="0" borderId="15" xfId="9" applyFont="1" applyBorder="1" applyAlignment="1">
      <alignment horizontal="left"/>
    </xf>
    <xf numFmtId="0" fontId="9" fillId="0" borderId="15" xfId="9" applyFont="1" applyBorder="1"/>
    <xf numFmtId="4" fontId="9" fillId="0" borderId="15" xfId="9" applyNumberFormat="1" applyFont="1" applyBorder="1"/>
    <xf numFmtId="0" fontId="8" fillId="0" borderId="15" xfId="9" applyFont="1" applyBorder="1" applyAlignment="1">
      <alignment horizontal="left"/>
    </xf>
    <xf numFmtId="0" fontId="8" fillId="0" borderId="15" xfId="9" applyFont="1" applyBorder="1"/>
    <xf numFmtId="0" fontId="8" fillId="0" borderId="14" xfId="9" applyFont="1" applyBorder="1" applyAlignment="1">
      <alignment horizontal="left" vertical="center" wrapText="1"/>
    </xf>
    <xf numFmtId="0" fontId="8" fillId="0" borderId="14" xfId="9" applyFont="1" applyBorder="1" applyAlignment="1">
      <alignment vertical="center" wrapText="1"/>
    </xf>
    <xf numFmtId="0" fontId="8" fillId="0" borderId="0" xfId="9" applyFont="1" applyAlignment="1">
      <alignment vertical="center" wrapText="1"/>
    </xf>
    <xf numFmtId="0" fontId="9" fillId="0" borderId="15" xfId="9" applyFont="1" applyBorder="1" applyAlignment="1">
      <alignment horizontal="left" vertical="center" wrapText="1"/>
    </xf>
    <xf numFmtId="0" fontId="9" fillId="0" borderId="15" xfId="9" applyFont="1" applyBorder="1" applyAlignment="1">
      <alignment vertical="center" wrapText="1"/>
    </xf>
    <xf numFmtId="4" fontId="9" fillId="0" borderId="15" xfId="9" applyNumberFormat="1" applyFont="1" applyBorder="1" applyAlignment="1">
      <alignment vertical="center" wrapText="1"/>
    </xf>
    <xf numFmtId="0" fontId="9" fillId="0" borderId="0" xfId="9" applyFont="1" applyAlignment="1">
      <alignment vertical="center" wrapText="1"/>
    </xf>
    <xf numFmtId="0" fontId="8" fillId="0" borderId="15" xfId="9" applyFont="1" applyBorder="1" applyAlignment="1">
      <alignment horizontal="left" vertical="center" wrapText="1"/>
    </xf>
    <xf numFmtId="0" fontId="8" fillId="0" borderId="15" xfId="9" applyFont="1" applyBorder="1" applyAlignment="1">
      <alignment vertical="center" wrapText="1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wrapText="1" indent="1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5" fillId="0" borderId="0" xfId="10" applyNumberFormat="1" applyFont="1"/>
    <xf numFmtId="4" fontId="9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14" xfId="9" applyFont="1" applyBorder="1" applyAlignment="1">
      <alignment horizontal="center"/>
    </xf>
    <xf numFmtId="0" fontId="9" fillId="0" borderId="14" xfId="9" applyFont="1" applyBorder="1"/>
    <xf numFmtId="4" fontId="9" fillId="0" borderId="14" xfId="9" applyNumberFormat="1" applyFont="1" applyBorder="1"/>
    <xf numFmtId="0" fontId="9" fillId="0" borderId="15" xfId="9" applyFont="1" applyBorder="1" applyAlignment="1">
      <alignment horizontal="center"/>
    </xf>
    <xf numFmtId="0" fontId="12" fillId="5" borderId="0" xfId="9" applyFont="1" applyFill="1" applyAlignment="1">
      <alignment horizontal="right"/>
    </xf>
    <xf numFmtId="4" fontId="9" fillId="0" borderId="14" xfId="9" applyNumberFormat="1" applyFont="1" applyBorder="1" applyAlignment="1">
      <alignment horizontal="right"/>
    </xf>
    <xf numFmtId="0" fontId="9" fillId="0" borderId="14" xfId="9" applyFont="1" applyBorder="1" applyAlignment="1">
      <alignment horizontal="right"/>
    </xf>
    <xf numFmtId="4" fontId="9" fillId="0" borderId="15" xfId="9" applyNumberFormat="1" applyFont="1" applyBorder="1" applyAlignment="1">
      <alignment horizontal="right"/>
    </xf>
    <xf numFmtId="0" fontId="9" fillId="0" borderId="0" xfId="9" applyFont="1" applyAlignment="1">
      <alignment horizontal="right"/>
    </xf>
    <xf numFmtId="0" fontId="11" fillId="4" borderId="0" xfId="9" applyFont="1" applyFill="1" applyAlignment="1">
      <alignment horizontal="right"/>
    </xf>
    <xf numFmtId="0" fontId="2" fillId="0" borderId="14" xfId="12" applyFont="1" applyBorder="1"/>
    <xf numFmtId="4" fontId="2" fillId="0" borderId="14" xfId="12" applyNumberFormat="1" applyFont="1" applyBorder="1"/>
    <xf numFmtId="0" fontId="2" fillId="0" borderId="15" xfId="12" applyFont="1" applyBorder="1"/>
    <xf numFmtId="4" fontId="2" fillId="0" borderId="15" xfId="12" applyNumberFormat="1" applyFont="1" applyBorder="1"/>
    <xf numFmtId="0" fontId="2" fillId="0" borderId="14" xfId="12" applyFont="1" applyBorder="1" applyAlignment="1">
      <alignment wrapText="1"/>
    </xf>
    <xf numFmtId="0" fontId="2" fillId="0" borderId="15" xfId="12" applyFont="1" applyBorder="1" applyAlignment="1">
      <alignment wrapText="1"/>
    </xf>
    <xf numFmtId="0" fontId="9" fillId="0" borderId="14" xfId="12" applyFont="1" applyBorder="1"/>
    <xf numFmtId="0" fontId="9" fillId="0" borderId="15" xfId="12" applyFont="1" applyBorder="1"/>
    <xf numFmtId="0" fontId="11" fillId="4" borderId="0" xfId="8" applyFont="1" applyFill="1" applyAlignment="1">
      <alignment horizontal="left"/>
    </xf>
    <xf numFmtId="0" fontId="11" fillId="4" borderId="0" xfId="12" applyFont="1" applyFill="1" applyAlignment="1">
      <alignment horizontal="left"/>
    </xf>
    <xf numFmtId="0" fontId="12" fillId="5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9" fillId="0" borderId="0" xfId="8" applyFont="1" applyAlignment="1">
      <alignment horizontal="left"/>
    </xf>
    <xf numFmtId="0" fontId="11" fillId="4" borderId="0" xfId="8" applyFont="1" applyFill="1" applyAlignment="1">
      <alignment horizontal="center"/>
    </xf>
    <xf numFmtId="0" fontId="11" fillId="4" borderId="0" xfId="12" applyFont="1" applyFill="1" applyAlignment="1">
      <alignment horizontal="center"/>
    </xf>
    <xf numFmtId="0" fontId="12" fillId="5" borderId="0" xfId="12" applyFont="1" applyFill="1" applyAlignment="1">
      <alignment horizontal="center"/>
    </xf>
    <xf numFmtId="9" fontId="2" fillId="0" borderId="14" xfId="14" applyFont="1" applyBorder="1" applyAlignment="1">
      <alignment horizontal="center"/>
    </xf>
    <xf numFmtId="9" fontId="2" fillId="0" borderId="15" xfId="14" applyFont="1" applyBorder="1" applyAlignment="1">
      <alignment horizontal="center"/>
    </xf>
    <xf numFmtId="9" fontId="2" fillId="0" borderId="0" xfId="14" applyFont="1" applyAlignment="1">
      <alignment horizontal="center"/>
    </xf>
    <xf numFmtId="0" fontId="9" fillId="0" borderId="0" xfId="12" applyFont="1" applyAlignment="1">
      <alignment horizontal="center"/>
    </xf>
    <xf numFmtId="0" fontId="2" fillId="0" borderId="14" xfId="12" applyFont="1" applyBorder="1" applyAlignment="1">
      <alignment horizontal="center"/>
    </xf>
    <xf numFmtId="0" fontId="2" fillId="0" borderId="15" xfId="12" applyFont="1" applyBorder="1" applyAlignment="1">
      <alignment horizontal="center"/>
    </xf>
    <xf numFmtId="9" fontId="2" fillId="0" borderId="14" xfId="12" applyNumberFormat="1" applyFont="1" applyBorder="1" applyAlignment="1">
      <alignment horizontal="center"/>
    </xf>
    <xf numFmtId="9" fontId="2" fillId="0" borderId="15" xfId="12" applyNumberFormat="1" applyFont="1" applyBorder="1" applyAlignment="1">
      <alignment horizontal="center"/>
    </xf>
    <xf numFmtId="0" fontId="11" fillId="4" borderId="0" xfId="8" applyFont="1" applyFill="1" applyAlignment="1">
      <alignment horizontal="left" vertical="center"/>
    </xf>
    <xf numFmtId="0" fontId="2" fillId="0" borderId="14" xfId="12" applyFont="1" applyBorder="1" applyAlignment="1">
      <alignment horizontal="left" vertical="center"/>
    </xf>
    <xf numFmtId="0" fontId="2" fillId="0" borderId="15" xfId="12" applyFont="1" applyBorder="1" applyAlignment="1">
      <alignment horizontal="left" vertical="center"/>
    </xf>
    <xf numFmtId="0" fontId="2" fillId="0" borderId="0" xfId="12" applyFont="1" applyAlignment="1">
      <alignment horizontal="left" vertical="center"/>
    </xf>
    <xf numFmtId="0" fontId="2" fillId="0" borderId="14" xfId="12" applyFont="1" applyBorder="1" applyAlignment="1">
      <alignment horizontal="left"/>
    </xf>
    <xf numFmtId="0" fontId="2" fillId="0" borderId="15" xfId="12" applyFont="1" applyBorder="1" applyAlignment="1">
      <alignment horizontal="left"/>
    </xf>
    <xf numFmtId="0" fontId="2" fillId="0" borderId="15" xfId="12" applyFont="1" applyBorder="1" applyAlignment="1">
      <alignment vertical="center" wrapText="1"/>
    </xf>
    <xf numFmtId="4" fontId="2" fillId="0" borderId="15" xfId="12" applyNumberFormat="1" applyFont="1" applyBorder="1" applyAlignment="1">
      <alignment vertical="center"/>
    </xf>
    <xf numFmtId="0" fontId="2" fillId="0" borderId="15" xfId="12" applyFont="1" applyBorder="1" applyAlignment="1">
      <alignment vertical="center"/>
    </xf>
    <xf numFmtId="9" fontId="2" fillId="0" borderId="15" xfId="12" applyNumberFormat="1" applyFont="1" applyBorder="1" applyAlignment="1">
      <alignment horizontal="center" vertical="center"/>
    </xf>
    <xf numFmtId="0" fontId="12" fillId="5" borderId="0" xfId="9" applyFont="1" applyFill="1" applyAlignment="1">
      <alignment horizontal="right" vertical="center"/>
    </xf>
    <xf numFmtId="0" fontId="1" fillId="0" borderId="14" xfId="9" applyFont="1" applyBorder="1"/>
    <xf numFmtId="4" fontId="8" fillId="0" borderId="14" xfId="9" applyNumberFormat="1" applyFont="1" applyBorder="1"/>
    <xf numFmtId="4" fontId="1" fillId="0" borderId="14" xfId="9" applyNumberFormat="1" applyFont="1" applyBorder="1"/>
    <xf numFmtId="0" fontId="1" fillId="0" borderId="15" xfId="9" applyFont="1" applyBorder="1" applyAlignment="1">
      <alignment horizontal="left" indent="1"/>
    </xf>
    <xf numFmtId="4" fontId="1" fillId="0" borderId="15" xfId="9" applyNumberFormat="1" applyFont="1" applyBorder="1"/>
    <xf numFmtId="0" fontId="1" fillId="0" borderId="15" xfId="9" applyFont="1" applyBorder="1"/>
    <xf numFmtId="0" fontId="2" fillId="0" borderId="15" xfId="9" applyFont="1" applyBorder="1"/>
    <xf numFmtId="4" fontId="2" fillId="0" borderId="15" xfId="9" applyNumberFormat="1" applyFont="1" applyBorder="1"/>
    <xf numFmtId="0" fontId="1" fillId="0" borderId="15" xfId="9" applyFont="1" applyBorder="1" applyAlignment="1">
      <alignment horizontal="left"/>
    </xf>
    <xf numFmtId="0" fontId="2" fillId="0" borderId="15" xfId="9" applyFont="1" applyBorder="1" applyAlignment="1">
      <alignment horizontal="left"/>
    </xf>
    <xf numFmtId="4" fontId="2" fillId="0" borderId="15" xfId="2" applyNumberFormat="1" applyFont="1" applyBorder="1" applyAlignment="1" applyProtection="1">
      <alignment vertical="top"/>
      <protection locked="0"/>
    </xf>
    <xf numFmtId="4" fontId="5" fillId="0" borderId="15" xfId="2" applyNumberFormat="1" applyFont="1" applyBorder="1" applyAlignment="1" applyProtection="1">
      <alignment vertical="top"/>
      <protection locked="0"/>
    </xf>
    <xf numFmtId="4" fontId="8" fillId="0" borderId="15" xfId="9" applyNumberFormat="1" applyFont="1" applyBorder="1"/>
    <xf numFmtId="0" fontId="8" fillId="0" borderId="15" xfId="9" quotePrefix="1" applyFont="1" applyBorder="1" applyAlignment="1">
      <alignment horizontal="left" indent="1"/>
    </xf>
    <xf numFmtId="0" fontId="8" fillId="0" borderId="15" xfId="9" applyFont="1" applyBorder="1" applyAlignment="1">
      <alignment horizontal="left" indent="1"/>
    </xf>
    <xf numFmtId="0" fontId="11" fillId="4" borderId="0" xfId="9" applyFont="1" applyFill="1" applyAlignment="1">
      <alignment horizontal="left"/>
    </xf>
    <xf numFmtId="0" fontId="9" fillId="0" borderId="14" xfId="9" applyFont="1" applyBorder="1" applyAlignment="1">
      <alignment horizontal="left"/>
    </xf>
    <xf numFmtId="0" fontId="1" fillId="0" borderId="14" xfId="9" applyFont="1" applyBorder="1" applyAlignment="1">
      <alignment horizontal="left"/>
    </xf>
    <xf numFmtId="0" fontId="12" fillId="5" borderId="0" xfId="8" applyFont="1" applyFill="1" applyAlignment="1">
      <alignment horizontal="left"/>
    </xf>
    <xf numFmtId="0" fontId="12" fillId="6" borderId="0" xfId="8" applyFont="1" applyFill="1" applyAlignment="1">
      <alignment horizontal="left"/>
    </xf>
    <xf numFmtId="0" fontId="9" fillId="0" borderId="14" xfId="8" applyFont="1" applyBorder="1" applyAlignment="1">
      <alignment horizontal="left"/>
    </xf>
    <xf numFmtId="0" fontId="9" fillId="0" borderId="14" xfId="8" applyFont="1" applyBorder="1"/>
    <xf numFmtId="4" fontId="9" fillId="0" borderId="14" xfId="8" applyNumberFormat="1" applyFont="1" applyBorder="1"/>
    <xf numFmtId="0" fontId="9" fillId="0" borderId="15" xfId="8" applyFont="1" applyBorder="1" applyAlignment="1">
      <alignment horizontal="left"/>
    </xf>
    <xf numFmtId="0" fontId="9" fillId="0" borderId="15" xfId="8" applyFont="1" applyBorder="1"/>
    <xf numFmtId="4" fontId="9" fillId="0" borderId="15" xfId="8" applyNumberFormat="1" applyFont="1" applyBorder="1"/>
    <xf numFmtId="0" fontId="12" fillId="5" borderId="0" xfId="8" applyFont="1" applyFill="1" applyAlignment="1">
      <alignment horizontal="right"/>
    </xf>
    <xf numFmtId="0" fontId="9" fillId="0" borderId="15" xfId="8" applyFont="1" applyBorder="1" applyAlignment="1">
      <alignment horizontal="center" vertical="center" wrapText="1"/>
    </xf>
    <xf numFmtId="0" fontId="9" fillId="0" borderId="15" xfId="8" applyFont="1" applyBorder="1" applyAlignment="1">
      <alignment horizontal="left" vertical="center"/>
    </xf>
    <xf numFmtId="0" fontId="9" fillId="0" borderId="15" xfId="8" applyFont="1" applyBorder="1" applyAlignment="1">
      <alignment vertical="center"/>
    </xf>
    <xf numFmtId="4" fontId="9" fillId="0" borderId="15" xfId="8" applyNumberFormat="1" applyFont="1" applyBorder="1" applyAlignment="1">
      <alignment vertical="center"/>
    </xf>
    <xf numFmtId="0" fontId="2" fillId="0" borderId="15" xfId="8" applyFont="1" applyBorder="1" applyAlignment="1">
      <alignment horizontal="center" vertical="center" wrapText="1"/>
    </xf>
    <xf numFmtId="4" fontId="9" fillId="0" borderId="14" xfId="8" applyNumberFormat="1" applyFont="1" applyBorder="1" applyAlignment="1">
      <alignment vertical="center"/>
    </xf>
    <xf numFmtId="4" fontId="9" fillId="0" borderId="0" xfId="8" applyNumberFormat="1" applyFont="1" applyAlignment="1">
      <alignment vertical="center"/>
    </xf>
    <xf numFmtId="4" fontId="2" fillId="0" borderId="15" xfId="8" applyNumberFormat="1" applyFont="1" applyBorder="1" applyAlignment="1">
      <alignment horizontal="center" vertical="center"/>
    </xf>
    <xf numFmtId="0" fontId="9" fillId="0" borderId="14" xfId="8" applyFont="1" applyBorder="1" applyAlignment="1">
      <alignment horizontal="left" vertical="center"/>
    </xf>
    <xf numFmtId="0" fontId="9" fillId="0" borderId="14" xfId="8" applyFont="1" applyBorder="1" applyAlignment="1">
      <alignment vertical="center"/>
    </xf>
    <xf numFmtId="0" fontId="2" fillId="0" borderId="0" xfId="8" applyFont="1" applyAlignment="1">
      <alignment horizontal="center" vertical="center" wrapText="1"/>
    </xf>
    <xf numFmtId="4" fontId="9" fillId="0" borderId="14" xfId="8" applyNumberFormat="1" applyFont="1" applyBorder="1" applyAlignment="1">
      <alignment horizontal="right" vertical="center"/>
    </xf>
    <xf numFmtId="4" fontId="9" fillId="0" borderId="0" xfId="9" applyNumberFormat="1" applyFont="1"/>
    <xf numFmtId="0" fontId="2" fillId="0" borderId="15" xfId="9" applyFont="1" applyBorder="1" applyAlignment="1">
      <alignment horizontal="left" vertical="center" wrapText="1"/>
    </xf>
    <xf numFmtId="0" fontId="2" fillId="0" borderId="15" xfId="9" applyFont="1" applyBorder="1" applyAlignment="1">
      <alignment vertical="center" wrapText="1"/>
    </xf>
    <xf numFmtId="4" fontId="2" fillId="0" borderId="15" xfId="9" applyNumberFormat="1" applyFont="1" applyBorder="1" applyAlignment="1">
      <alignment vertical="center" wrapText="1"/>
    </xf>
    <xf numFmtId="0" fontId="2" fillId="0" borderId="0" xfId="9" applyFont="1"/>
    <xf numFmtId="0" fontId="2" fillId="0" borderId="0" xfId="9" applyFont="1" applyAlignment="1">
      <alignment vertical="center" wrapText="1"/>
    </xf>
    <xf numFmtId="0" fontId="11" fillId="3" borderId="8" xfId="8" applyFont="1" applyFill="1" applyBorder="1" applyAlignment="1">
      <alignment horizontal="center" vertical="center"/>
    </xf>
    <xf numFmtId="0" fontId="11" fillId="3" borderId="5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4" xfId="8" applyFont="1" applyFill="1" applyBorder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11" fillId="3" borderId="7" xfId="8" applyFont="1" applyFill="1" applyBorder="1" applyAlignment="1">
      <alignment horizontal="center" vertical="center"/>
    </xf>
    <xf numFmtId="0" fontId="11" fillId="3" borderId="9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9" fontId="2" fillId="0" borderId="15" xfId="14" applyFont="1" applyBorder="1" applyAlignment="1">
      <alignment horizontal="left" vertical="center" wrapText="1"/>
    </xf>
    <xf numFmtId="0" fontId="8" fillId="3" borderId="0" xfId="9" applyFont="1" applyFill="1" applyAlignment="1">
      <alignment horizontal="center" vertical="center"/>
    </xf>
    <xf numFmtId="0" fontId="7" fillId="7" borderId="8" xfId="13" applyFont="1" applyFill="1" applyBorder="1" applyAlignment="1">
      <alignment horizontal="center" vertical="center"/>
    </xf>
    <xf numFmtId="0" fontId="7" fillId="7" borderId="5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4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7" xfId="13" applyFont="1" applyFill="1" applyBorder="1" applyAlignment="1">
      <alignment horizontal="center" vertical="center"/>
    </xf>
    <xf numFmtId="0" fontId="7" fillId="7" borderId="9" xfId="13" applyFont="1" applyFill="1" applyBorder="1" applyAlignment="1">
      <alignment horizontal="center" vertical="center"/>
    </xf>
    <xf numFmtId="0" fontId="7" fillId="7" borderId="12" xfId="13" applyFont="1" applyFill="1" applyBorder="1" applyAlignment="1">
      <alignment horizontal="center" vertical="center"/>
    </xf>
    <xf numFmtId="0" fontId="1" fillId="7" borderId="8" xfId="13" applyFont="1" applyFill="1" applyBorder="1" applyAlignment="1" applyProtection="1">
      <alignment horizontal="center" vertical="center" wrapText="1"/>
      <protection locked="0"/>
    </xf>
    <xf numFmtId="0" fontId="1" fillId="7" borderId="5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4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8" fillId="0" borderId="0" xfId="9" applyFont="1" applyAlignment="1">
      <alignment horizontal="left"/>
    </xf>
  </cellXfs>
  <cellStyles count="19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3" xfId="18" xr:uid="{00000000-0005-0000-0000-000004000000}"/>
    <cellStyle name="Millares 4" xfId="17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3" xfId="9" xr:uid="{00000000-0005-0000-0000-000009000000}"/>
    <cellStyle name="Normal 3" xfId="8" xr:uid="{00000000-0005-0000-0000-00000A000000}"/>
    <cellStyle name="Normal 3 2" xfId="10" xr:uid="{00000000-0005-0000-0000-00000B000000}"/>
    <cellStyle name="Normal 3 2 2" xfId="13" xr:uid="{00000000-0005-0000-0000-00000C000000}"/>
    <cellStyle name="Normal 3 3" xfId="12" xr:uid="{00000000-0005-0000-0000-00000D000000}"/>
    <cellStyle name="Normal 4" xfId="4" xr:uid="{00000000-0005-0000-0000-00000E000000}"/>
    <cellStyle name="Normal 5" xfId="5" xr:uid="{00000000-0005-0000-0000-00000F000000}"/>
    <cellStyle name="Normal 56" xfId="6" xr:uid="{00000000-0005-0000-0000-000010000000}"/>
    <cellStyle name="Porcentaje" xfId="14" builtinId="5"/>
    <cellStyle name="Porcentaje 2" xfId="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95250</xdr:rowOff>
    </xdr:from>
    <xdr:to>
      <xdr:col>0</xdr:col>
      <xdr:colOff>838199</xdr:colOff>
      <xdr:row>3</xdr:row>
      <xdr:rowOff>123824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474959-C0DD-4022-BB3F-863E92474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8" y="95250"/>
          <a:ext cx="762001" cy="742949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495299</xdr:colOff>
      <xdr:row>51</xdr:row>
      <xdr:rowOff>38100</xdr:rowOff>
    </xdr:from>
    <xdr:to>
      <xdr:col>4</xdr:col>
      <xdr:colOff>190499</xdr:colOff>
      <xdr:row>57</xdr:row>
      <xdr:rowOff>83136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D92DDD-DB15-4623-9979-82A1015F0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299" y="7753350"/>
          <a:ext cx="8010525" cy="902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44928</xdr:colOff>
      <xdr:row>0</xdr:row>
      <xdr:rowOff>80873</xdr:rowOff>
    </xdr:from>
    <xdr:to>
      <xdr:col>1</xdr:col>
      <xdr:colOff>197688</xdr:colOff>
      <xdr:row>2</xdr:row>
      <xdr:rowOff>161745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4A459D-0992-4641-B813-6A9706628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28" y="80873"/>
          <a:ext cx="584081" cy="566108"/>
        </a:xfrm>
        <a:prstGeom prst="rect">
          <a:avLst/>
        </a:prstGeom>
      </xdr:spPr>
    </xdr:pic>
    <xdr:clientData/>
  </xdr:twoCellAnchor>
  <xdr:twoCellAnchor editAs="oneCell">
    <xdr:from>
      <xdr:col>0</xdr:col>
      <xdr:colOff>395378</xdr:colOff>
      <xdr:row>156</xdr:row>
      <xdr:rowOff>125801</xdr:rowOff>
    </xdr:from>
    <xdr:to>
      <xdr:col>7</xdr:col>
      <xdr:colOff>664953</xdr:colOff>
      <xdr:row>163</xdr:row>
      <xdr:rowOff>134787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8FAE39-BBD2-4D0A-91B5-7B2100A98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378" y="28727759"/>
          <a:ext cx="10657217" cy="1015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66675</xdr:rowOff>
    </xdr:from>
    <xdr:to>
      <xdr:col>1</xdr:col>
      <xdr:colOff>285749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9905E3-C6D3-4CA1-A4E0-C6DCCC0B5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" y="66675"/>
          <a:ext cx="6572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226</xdr:row>
      <xdr:rowOff>19050</xdr:rowOff>
    </xdr:from>
    <xdr:to>
      <xdr:col>4</xdr:col>
      <xdr:colOff>714375</xdr:colOff>
      <xdr:row>232</xdr:row>
      <xdr:rowOff>64086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2EB55F-7844-4E47-BB5A-D07293012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36566475"/>
          <a:ext cx="8191500" cy="902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19049</xdr:colOff>
      <xdr:row>2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564256-D10E-4E5D-B3C1-374F6A0BE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47625"/>
          <a:ext cx="638175" cy="6286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38</xdr:row>
      <xdr:rowOff>66675</xdr:rowOff>
    </xdr:from>
    <xdr:to>
      <xdr:col>4</xdr:col>
      <xdr:colOff>1048063</xdr:colOff>
      <xdr:row>44</xdr:row>
      <xdr:rowOff>111711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60BDF7-7011-4642-BF58-73EEEF436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5781675"/>
          <a:ext cx="8010838" cy="902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38100</xdr:rowOff>
    </xdr:from>
    <xdr:to>
      <xdr:col>1</xdr:col>
      <xdr:colOff>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0158AC-D42C-42E4-8E31-6409B82A3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38100"/>
          <a:ext cx="619126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144</xdr:row>
      <xdr:rowOff>123825</xdr:rowOff>
    </xdr:from>
    <xdr:to>
      <xdr:col>4</xdr:col>
      <xdr:colOff>1124263</xdr:colOff>
      <xdr:row>151</xdr:row>
      <xdr:rowOff>25986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3EE4B2-9D95-4834-84ED-C2A39D9AC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20983575"/>
          <a:ext cx="8010838" cy="902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</xdr:col>
      <xdr:colOff>542925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DEF3BE-5D65-4E40-975D-DA78F2D2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14300"/>
          <a:ext cx="704850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30</xdr:row>
      <xdr:rowOff>104775</xdr:rowOff>
    </xdr:from>
    <xdr:to>
      <xdr:col>2</xdr:col>
      <xdr:colOff>2028825</xdr:colOff>
      <xdr:row>36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38844-4CF0-4050-AD3B-02255E6E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4733925"/>
          <a:ext cx="6791325" cy="790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523875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3577CB-9B60-4864-BFF8-2611C073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70485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57150</xdr:rowOff>
    </xdr:from>
    <xdr:to>
      <xdr:col>2</xdr:col>
      <xdr:colOff>1743075</xdr:colOff>
      <xdr:row>48</xdr:row>
      <xdr:rowOff>102186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6B1BDA-237D-47C6-944E-269E3A12D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6343650"/>
          <a:ext cx="6800850" cy="9022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247650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0914A5-885E-4EB4-B90E-3F414F9C0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6477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58</xdr:row>
      <xdr:rowOff>47625</xdr:rowOff>
    </xdr:from>
    <xdr:to>
      <xdr:col>9</xdr:col>
      <xdr:colOff>200025</xdr:colOff>
      <xdr:row>64</xdr:row>
      <xdr:rowOff>92661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66A29D-E7B2-43CC-ABF1-76E81E098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975" y="10191750"/>
          <a:ext cx="9105900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42"/>
  <sheetViews>
    <sheetView showGridLines="0" tabSelected="1" zoomScaleNormal="100" zoomScaleSheetLayoutView="100" workbookViewId="0">
      <selection activeCell="B64" sqref="B64"/>
    </sheetView>
  </sheetViews>
  <sheetFormatPr baseColWidth="10" defaultColWidth="12.85546875" defaultRowHeight="11.25" x14ac:dyDescent="0.2"/>
  <cols>
    <col min="1" max="1" width="14.7109375" style="1" customWidth="1"/>
    <col min="2" max="2" width="89.140625" style="1" customWidth="1"/>
    <col min="3" max="3" width="8" style="1" customWidth="1"/>
    <col min="4" max="4" width="12.85546875" style="1"/>
    <col min="5" max="5" width="9.28515625" style="1" bestFit="1" customWidth="1"/>
    <col min="6" max="16384" width="12.85546875" style="1"/>
  </cols>
  <sheetData>
    <row r="1" spans="1:5" ht="18.95" customHeight="1" x14ac:dyDescent="0.2">
      <c r="A1" s="202" t="s">
        <v>560</v>
      </c>
      <c r="B1" s="203"/>
      <c r="C1" s="77"/>
      <c r="D1" s="78" t="s">
        <v>509</v>
      </c>
      <c r="E1" s="79">
        <v>2023</v>
      </c>
    </row>
    <row r="2" spans="1:5" ht="18.95" customHeight="1" x14ac:dyDescent="0.2">
      <c r="A2" s="204" t="s">
        <v>508</v>
      </c>
      <c r="B2" s="205"/>
      <c r="C2" s="80"/>
      <c r="D2" s="2" t="s">
        <v>510</v>
      </c>
      <c r="E2" s="81" t="s">
        <v>515</v>
      </c>
    </row>
    <row r="3" spans="1:5" ht="18.95" customHeight="1" x14ac:dyDescent="0.2">
      <c r="A3" s="206" t="s">
        <v>561</v>
      </c>
      <c r="B3" s="207"/>
      <c r="C3" s="82"/>
      <c r="D3" s="2" t="s">
        <v>511</v>
      </c>
      <c r="E3" s="83">
        <v>2</v>
      </c>
    </row>
    <row r="4" spans="1:5" ht="18.95" customHeight="1" x14ac:dyDescent="0.2">
      <c r="A4" s="208" t="s">
        <v>530</v>
      </c>
      <c r="B4" s="209"/>
      <c r="C4" s="209"/>
      <c r="D4" s="209"/>
      <c r="E4" s="210"/>
    </row>
    <row r="5" spans="1:5" ht="15" customHeight="1" x14ac:dyDescent="0.2">
      <c r="A5" s="75" t="s">
        <v>32</v>
      </c>
      <c r="B5" s="76" t="s">
        <v>33</v>
      </c>
    </row>
    <row r="6" spans="1:5" x14ac:dyDescent="0.2">
      <c r="A6" s="63"/>
      <c r="B6" s="64"/>
    </row>
    <row r="7" spans="1:5" x14ac:dyDescent="0.2">
      <c r="A7" s="65"/>
      <c r="B7" s="66" t="s">
        <v>36</v>
      </c>
    </row>
    <row r="8" spans="1:5" x14ac:dyDescent="0.2">
      <c r="A8" s="65"/>
      <c r="B8" s="66"/>
    </row>
    <row r="9" spans="1:5" x14ac:dyDescent="0.2">
      <c r="A9" s="65"/>
      <c r="B9" s="67" t="s">
        <v>0</v>
      </c>
    </row>
    <row r="10" spans="1:5" x14ac:dyDescent="0.2">
      <c r="A10" s="68" t="s">
        <v>1</v>
      </c>
      <c r="B10" s="69" t="s">
        <v>2</v>
      </c>
    </row>
    <row r="11" spans="1:5" x14ac:dyDescent="0.2">
      <c r="A11" s="68" t="s">
        <v>3</v>
      </c>
      <c r="B11" s="69" t="s">
        <v>4</v>
      </c>
    </row>
    <row r="12" spans="1:5" x14ac:dyDescent="0.2">
      <c r="A12" s="68" t="s">
        <v>5</v>
      </c>
      <c r="B12" s="69" t="s">
        <v>6</v>
      </c>
    </row>
    <row r="13" spans="1:5" x14ac:dyDescent="0.2">
      <c r="A13" s="68" t="s">
        <v>88</v>
      </c>
      <c r="B13" s="69" t="s">
        <v>504</v>
      </c>
    </row>
    <row r="14" spans="1:5" x14ac:dyDescent="0.2">
      <c r="A14" s="68" t="s">
        <v>7</v>
      </c>
      <c r="B14" s="69" t="s">
        <v>505</v>
      </c>
    </row>
    <row r="15" spans="1:5" x14ac:dyDescent="0.2">
      <c r="A15" s="68" t="s">
        <v>8</v>
      </c>
      <c r="B15" s="69" t="s">
        <v>87</v>
      </c>
    </row>
    <row r="16" spans="1:5" x14ac:dyDescent="0.2">
      <c r="A16" s="68" t="s">
        <v>9</v>
      </c>
      <c r="B16" s="69" t="s">
        <v>10</v>
      </c>
    </row>
    <row r="17" spans="1:2" x14ac:dyDescent="0.2">
      <c r="A17" s="68" t="s">
        <v>11</v>
      </c>
      <c r="B17" s="69" t="s">
        <v>12</v>
      </c>
    </row>
    <row r="18" spans="1:2" x14ac:dyDescent="0.2">
      <c r="A18" s="68" t="s">
        <v>13</v>
      </c>
      <c r="B18" s="69" t="s">
        <v>14</v>
      </c>
    </row>
    <row r="19" spans="1:2" x14ac:dyDescent="0.2">
      <c r="A19" s="68" t="s">
        <v>15</v>
      </c>
      <c r="B19" s="69" t="s">
        <v>16</v>
      </c>
    </row>
    <row r="20" spans="1:2" x14ac:dyDescent="0.2">
      <c r="A20" s="68" t="s">
        <v>17</v>
      </c>
      <c r="B20" s="69" t="s">
        <v>506</v>
      </c>
    </row>
    <row r="21" spans="1:2" x14ac:dyDescent="0.2">
      <c r="A21" s="68" t="s">
        <v>18</v>
      </c>
      <c r="B21" s="69" t="s">
        <v>19</v>
      </c>
    </row>
    <row r="22" spans="1:2" x14ac:dyDescent="0.2">
      <c r="A22" s="68" t="s">
        <v>20</v>
      </c>
      <c r="B22" s="69" t="s">
        <v>124</v>
      </c>
    </row>
    <row r="23" spans="1:2" x14ac:dyDescent="0.2">
      <c r="A23" s="68" t="s">
        <v>21</v>
      </c>
      <c r="B23" s="69" t="s">
        <v>22</v>
      </c>
    </row>
    <row r="24" spans="1:2" x14ac:dyDescent="0.2">
      <c r="A24" s="70" t="s">
        <v>495</v>
      </c>
      <c r="B24" s="71" t="s">
        <v>235</v>
      </c>
    </row>
    <row r="25" spans="1:2" x14ac:dyDescent="0.2">
      <c r="A25" s="70" t="s">
        <v>496</v>
      </c>
      <c r="B25" s="71" t="s">
        <v>497</v>
      </c>
    </row>
    <row r="26" spans="1:2" x14ac:dyDescent="0.2">
      <c r="A26" s="70" t="s">
        <v>498</v>
      </c>
      <c r="B26" s="71" t="s">
        <v>272</v>
      </c>
    </row>
    <row r="27" spans="1:2" x14ac:dyDescent="0.2">
      <c r="A27" s="70" t="s">
        <v>499</v>
      </c>
      <c r="B27" s="71" t="s">
        <v>289</v>
      </c>
    </row>
    <row r="28" spans="1:2" x14ac:dyDescent="0.2">
      <c r="A28" s="68" t="s">
        <v>23</v>
      </c>
      <c r="B28" s="69" t="s">
        <v>24</v>
      </c>
    </row>
    <row r="29" spans="1:2" x14ac:dyDescent="0.2">
      <c r="A29" s="68" t="s">
        <v>25</v>
      </c>
      <c r="B29" s="69" t="s">
        <v>26</v>
      </c>
    </row>
    <row r="30" spans="1:2" x14ac:dyDescent="0.2">
      <c r="A30" s="68" t="s">
        <v>27</v>
      </c>
      <c r="B30" s="69" t="s">
        <v>28</v>
      </c>
    </row>
    <row r="31" spans="1:2" x14ac:dyDescent="0.2">
      <c r="A31" s="68" t="s">
        <v>29</v>
      </c>
      <c r="B31" s="69" t="s">
        <v>30</v>
      </c>
    </row>
    <row r="32" spans="1:2" x14ac:dyDescent="0.2">
      <c r="A32" s="68" t="s">
        <v>41</v>
      </c>
      <c r="B32" s="69" t="s">
        <v>42</v>
      </c>
    </row>
    <row r="33" spans="1:2" x14ac:dyDescent="0.2">
      <c r="A33" s="65"/>
      <c r="B33" s="72"/>
    </row>
    <row r="34" spans="1:2" x14ac:dyDescent="0.2">
      <c r="A34" s="65"/>
      <c r="B34" s="67"/>
    </row>
    <row r="35" spans="1:2" x14ac:dyDescent="0.2">
      <c r="A35" s="68" t="s">
        <v>39</v>
      </c>
      <c r="B35" s="69" t="s">
        <v>34</v>
      </c>
    </row>
    <row r="36" spans="1:2" x14ac:dyDescent="0.2">
      <c r="A36" s="68" t="s">
        <v>40</v>
      </c>
      <c r="B36" s="69" t="s">
        <v>35</v>
      </c>
    </row>
    <row r="37" spans="1:2" x14ac:dyDescent="0.2">
      <c r="A37" s="65"/>
      <c r="B37" s="72"/>
    </row>
    <row r="38" spans="1:2" x14ac:dyDescent="0.2">
      <c r="A38" s="65"/>
      <c r="B38" s="66" t="s">
        <v>37</v>
      </c>
    </row>
    <row r="39" spans="1:2" x14ac:dyDescent="0.2">
      <c r="A39" s="65" t="s">
        <v>38</v>
      </c>
      <c r="B39" s="69" t="s">
        <v>31</v>
      </c>
    </row>
    <row r="40" spans="1:2" x14ac:dyDescent="0.2">
      <c r="A40" s="65"/>
      <c r="B40" s="69" t="s">
        <v>531</v>
      </c>
    </row>
    <row r="41" spans="1:2" x14ac:dyDescent="0.2">
      <c r="A41" s="73"/>
      <c r="B41" s="74"/>
    </row>
    <row r="42" spans="1:2" x14ac:dyDescent="0.2">
      <c r="A42" s="1" t="s">
        <v>532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1.4960629921259843" right="0.70866141732283472" top="0.74803149606299213" bottom="0.74803149606299213" header="0.31496062992125984" footer="0.31496062992125984"/>
  <pageSetup scale="7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144"/>
  <sheetViews>
    <sheetView showGridLines="0" topLeftCell="A124" zoomScale="106" zoomScaleNormal="106" workbookViewId="0">
      <selection activeCell="A165" sqref="A1:H165"/>
    </sheetView>
  </sheetViews>
  <sheetFormatPr baseColWidth="10" defaultColWidth="9.140625" defaultRowHeight="11.25" x14ac:dyDescent="0.2"/>
  <cols>
    <col min="1" max="1" width="6.42578125" style="134" customWidth="1"/>
    <col min="2" max="2" width="64.5703125" style="5" bestFit="1" customWidth="1"/>
    <col min="3" max="3" width="10" style="5" bestFit="1" customWidth="1"/>
    <col min="4" max="4" width="16.140625" style="5" bestFit="1" customWidth="1"/>
    <col min="5" max="5" width="21.140625" style="5" customWidth="1"/>
    <col min="6" max="6" width="20.7109375" style="5" customWidth="1"/>
    <col min="7" max="8" width="16.7109375" style="5" customWidth="1"/>
    <col min="9" max="16384" width="9.140625" style="5"/>
  </cols>
  <sheetData>
    <row r="1" spans="1:8" s="3" customFormat="1" ht="18.95" customHeight="1" x14ac:dyDescent="0.25">
      <c r="A1" s="211" t="s">
        <v>560</v>
      </c>
      <c r="B1" s="212"/>
      <c r="C1" s="212"/>
      <c r="D1" s="212"/>
      <c r="E1" s="212"/>
      <c r="F1" s="212"/>
      <c r="G1" s="2" t="s">
        <v>512</v>
      </c>
      <c r="H1" s="10">
        <v>2023</v>
      </c>
    </row>
    <row r="2" spans="1:8" s="3" customFormat="1" ht="18.95" customHeight="1" x14ac:dyDescent="0.25">
      <c r="A2" s="211" t="s">
        <v>516</v>
      </c>
      <c r="B2" s="212"/>
      <c r="C2" s="212"/>
      <c r="D2" s="212"/>
      <c r="E2" s="212"/>
      <c r="F2" s="212"/>
      <c r="G2" s="2" t="s">
        <v>513</v>
      </c>
      <c r="H2" s="10" t="s">
        <v>515</v>
      </c>
    </row>
    <row r="3" spans="1:8" s="3" customFormat="1" ht="18.95" customHeight="1" x14ac:dyDescent="0.25">
      <c r="A3" s="211" t="s">
        <v>561</v>
      </c>
      <c r="B3" s="212"/>
      <c r="C3" s="212"/>
      <c r="D3" s="212"/>
      <c r="E3" s="212"/>
      <c r="F3" s="212"/>
      <c r="G3" s="2" t="s">
        <v>514</v>
      </c>
      <c r="H3" s="10">
        <v>2</v>
      </c>
    </row>
    <row r="4" spans="1:8" x14ac:dyDescent="0.2">
      <c r="A4" s="146" t="s">
        <v>126</v>
      </c>
      <c r="B4" s="4"/>
      <c r="C4" s="4"/>
      <c r="D4" s="4"/>
      <c r="E4" s="4"/>
      <c r="F4" s="4"/>
      <c r="G4" s="4"/>
      <c r="H4" s="4"/>
    </row>
    <row r="6" spans="1:8" x14ac:dyDescent="0.2">
      <c r="A6" s="130" t="s">
        <v>94</v>
      </c>
      <c r="B6" s="4"/>
      <c r="C6" s="4"/>
      <c r="D6" s="4"/>
      <c r="E6" s="4"/>
      <c r="F6" s="4"/>
      <c r="G6" s="4"/>
      <c r="H6" s="4"/>
    </row>
    <row r="7" spans="1:8" x14ac:dyDescent="0.2">
      <c r="A7" s="175" t="s">
        <v>92</v>
      </c>
      <c r="B7" s="6" t="s">
        <v>89</v>
      </c>
      <c r="C7" s="183" t="s">
        <v>90</v>
      </c>
      <c r="D7" s="183" t="s">
        <v>91</v>
      </c>
      <c r="E7" s="6"/>
      <c r="F7" s="6"/>
      <c r="G7" s="6"/>
      <c r="H7" s="6"/>
    </row>
    <row r="8" spans="1:8" x14ac:dyDescent="0.2">
      <c r="A8" s="177">
        <v>1114</v>
      </c>
      <c r="B8" s="178" t="s">
        <v>127</v>
      </c>
      <c r="C8" s="179">
        <v>0</v>
      </c>
      <c r="D8" s="178"/>
      <c r="E8" s="178"/>
      <c r="F8" s="178"/>
      <c r="G8" s="178"/>
      <c r="H8" s="178"/>
    </row>
    <row r="9" spans="1:8" x14ac:dyDescent="0.2">
      <c r="A9" s="180">
        <v>1115</v>
      </c>
      <c r="B9" s="181" t="s">
        <v>128</v>
      </c>
      <c r="C9" s="182">
        <v>0</v>
      </c>
      <c r="D9" s="181"/>
      <c r="E9" s="181"/>
      <c r="F9" s="181"/>
      <c r="G9" s="181"/>
      <c r="H9" s="181"/>
    </row>
    <row r="10" spans="1:8" x14ac:dyDescent="0.2">
      <c r="A10" s="180">
        <v>1121</v>
      </c>
      <c r="B10" s="181" t="s">
        <v>129</v>
      </c>
      <c r="C10" s="182">
        <v>0</v>
      </c>
      <c r="D10" s="181"/>
      <c r="E10" s="181"/>
      <c r="F10" s="181"/>
      <c r="G10" s="181"/>
      <c r="H10" s="181"/>
    </row>
    <row r="11" spans="1:8" x14ac:dyDescent="0.2">
      <c r="A11" s="180">
        <v>1211</v>
      </c>
      <c r="B11" s="181" t="s">
        <v>130</v>
      </c>
      <c r="C11" s="182">
        <v>0</v>
      </c>
      <c r="D11" s="181"/>
      <c r="E11" s="181"/>
      <c r="F11" s="181"/>
      <c r="G11" s="181"/>
      <c r="H11" s="181"/>
    </row>
    <row r="13" spans="1:8" x14ac:dyDescent="0.2">
      <c r="A13" s="130" t="s">
        <v>95</v>
      </c>
      <c r="B13" s="4"/>
      <c r="C13" s="4"/>
      <c r="D13" s="4"/>
      <c r="E13" s="4"/>
      <c r="F13" s="4"/>
      <c r="G13" s="4"/>
      <c r="H13" s="4"/>
    </row>
    <row r="14" spans="1:8" x14ac:dyDescent="0.2">
      <c r="A14" s="175" t="s">
        <v>92</v>
      </c>
      <c r="B14" s="6" t="s">
        <v>89</v>
      </c>
      <c r="C14" s="6" t="s">
        <v>90</v>
      </c>
      <c r="D14" s="6">
        <v>2022</v>
      </c>
      <c r="E14" s="6">
        <v>2021</v>
      </c>
      <c r="F14" s="6">
        <v>2020</v>
      </c>
      <c r="G14" s="6">
        <v>2019</v>
      </c>
      <c r="H14" s="6" t="s">
        <v>125</v>
      </c>
    </row>
    <row r="15" spans="1:8" x14ac:dyDescent="0.2">
      <c r="A15" s="180">
        <v>1122</v>
      </c>
      <c r="B15" s="181" t="s">
        <v>131</v>
      </c>
      <c r="C15" s="182">
        <v>0</v>
      </c>
      <c r="D15" s="182">
        <v>0</v>
      </c>
      <c r="E15" s="182">
        <v>5529</v>
      </c>
      <c r="F15" s="182">
        <v>0</v>
      </c>
      <c r="G15" s="182">
        <v>0.17</v>
      </c>
      <c r="H15" s="182"/>
    </row>
    <row r="16" spans="1:8" x14ac:dyDescent="0.2">
      <c r="A16" s="180">
        <v>1124</v>
      </c>
      <c r="B16" s="181" t="s">
        <v>132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/>
    </row>
    <row r="18" spans="1:8" x14ac:dyDescent="0.2">
      <c r="A18" s="130" t="s">
        <v>96</v>
      </c>
      <c r="B18" s="4"/>
      <c r="C18" s="4"/>
      <c r="D18" s="4"/>
      <c r="E18" s="4"/>
      <c r="F18" s="4"/>
      <c r="G18" s="4"/>
      <c r="H18" s="4"/>
    </row>
    <row r="19" spans="1:8" x14ac:dyDescent="0.2">
      <c r="A19" s="175" t="s">
        <v>92</v>
      </c>
      <c r="B19" s="6" t="s">
        <v>89</v>
      </c>
      <c r="C19" s="183" t="s">
        <v>90</v>
      </c>
      <c r="D19" s="183" t="s">
        <v>133</v>
      </c>
      <c r="E19" s="183" t="s">
        <v>134</v>
      </c>
      <c r="F19" s="183" t="s">
        <v>135</v>
      </c>
      <c r="G19" s="183" t="s">
        <v>136</v>
      </c>
      <c r="H19" s="6" t="s">
        <v>137</v>
      </c>
    </row>
    <row r="20" spans="1:8" ht="22.5" x14ac:dyDescent="0.2">
      <c r="A20" s="185">
        <v>1123</v>
      </c>
      <c r="B20" s="186" t="s">
        <v>138</v>
      </c>
      <c r="C20" s="187">
        <v>7182.71</v>
      </c>
      <c r="D20" s="187">
        <v>7182.71</v>
      </c>
      <c r="E20" s="187">
        <v>0</v>
      </c>
      <c r="F20" s="187">
        <v>0</v>
      </c>
      <c r="G20" s="187">
        <v>0</v>
      </c>
      <c r="H20" s="184" t="s">
        <v>573</v>
      </c>
    </row>
    <row r="21" spans="1:8" ht="45" x14ac:dyDescent="0.2">
      <c r="A21" s="185">
        <v>1125</v>
      </c>
      <c r="B21" s="186" t="s">
        <v>139</v>
      </c>
      <c r="C21" s="187">
        <v>15000</v>
      </c>
      <c r="D21" s="187">
        <v>0</v>
      </c>
      <c r="E21" s="187">
        <v>0</v>
      </c>
      <c r="F21" s="187">
        <v>15000</v>
      </c>
      <c r="G21" s="187">
        <v>0</v>
      </c>
      <c r="H21" s="184" t="s">
        <v>572</v>
      </c>
    </row>
    <row r="22" spans="1:8" x14ac:dyDescent="0.2">
      <c r="A22" s="180">
        <v>1126</v>
      </c>
      <c r="B22" s="181" t="s">
        <v>501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1"/>
    </row>
    <row r="23" spans="1:8" ht="22.5" x14ac:dyDescent="0.2">
      <c r="A23" s="185">
        <v>1129</v>
      </c>
      <c r="B23" s="186" t="s">
        <v>502</v>
      </c>
      <c r="C23" s="187">
        <v>0.92</v>
      </c>
      <c r="D23" s="187">
        <v>0.92</v>
      </c>
      <c r="E23" s="187">
        <v>0</v>
      </c>
      <c r="F23" s="187">
        <v>0</v>
      </c>
      <c r="G23" s="187">
        <v>0</v>
      </c>
      <c r="H23" s="184" t="s">
        <v>578</v>
      </c>
    </row>
    <row r="24" spans="1:8" x14ac:dyDescent="0.2">
      <c r="A24" s="180">
        <v>1131</v>
      </c>
      <c r="B24" s="181" t="s">
        <v>140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1"/>
    </row>
    <row r="25" spans="1:8" x14ac:dyDescent="0.2">
      <c r="A25" s="180">
        <v>1132</v>
      </c>
      <c r="B25" s="181" t="s">
        <v>141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1"/>
    </row>
    <row r="26" spans="1:8" x14ac:dyDescent="0.2">
      <c r="A26" s="180">
        <v>1133</v>
      </c>
      <c r="B26" s="181" t="s">
        <v>142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1"/>
    </row>
    <row r="27" spans="1:8" x14ac:dyDescent="0.2">
      <c r="A27" s="180">
        <v>1134</v>
      </c>
      <c r="B27" s="181" t="s">
        <v>143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1"/>
    </row>
    <row r="28" spans="1:8" x14ac:dyDescent="0.2">
      <c r="A28" s="180">
        <v>1139</v>
      </c>
      <c r="B28" s="181" t="s">
        <v>144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1"/>
    </row>
    <row r="30" spans="1:8" x14ac:dyDescent="0.2">
      <c r="A30" s="130" t="s">
        <v>503</v>
      </c>
      <c r="B30" s="4"/>
      <c r="C30" s="4"/>
      <c r="D30" s="4"/>
      <c r="E30" s="4"/>
      <c r="F30" s="4"/>
      <c r="G30" s="4"/>
      <c r="H30" s="4"/>
    </row>
    <row r="31" spans="1:8" x14ac:dyDescent="0.2">
      <c r="A31" s="175" t="s">
        <v>92</v>
      </c>
      <c r="B31" s="6" t="s">
        <v>89</v>
      </c>
      <c r="C31" s="6" t="s">
        <v>90</v>
      </c>
      <c r="D31" s="6" t="s">
        <v>99</v>
      </c>
      <c r="E31" s="6" t="s">
        <v>98</v>
      </c>
      <c r="F31" s="6" t="s">
        <v>145</v>
      </c>
      <c r="G31" s="6" t="s">
        <v>101</v>
      </c>
      <c r="H31" s="6"/>
    </row>
    <row r="32" spans="1:8" x14ac:dyDescent="0.2">
      <c r="A32" s="177">
        <v>1140</v>
      </c>
      <c r="B32" s="178" t="s">
        <v>146</v>
      </c>
      <c r="C32" s="179">
        <f>SUM(C33:C37)</f>
        <v>142683.13</v>
      </c>
      <c r="D32" s="178"/>
      <c r="E32" s="178"/>
      <c r="F32" s="178"/>
      <c r="G32" s="178"/>
      <c r="H32" s="178"/>
    </row>
    <row r="33" spans="1:8" ht="33.75" x14ac:dyDescent="0.2">
      <c r="A33" s="185">
        <v>1141</v>
      </c>
      <c r="B33" s="186" t="s">
        <v>147</v>
      </c>
      <c r="C33" s="187">
        <v>142683.13</v>
      </c>
      <c r="D33" s="187" t="s">
        <v>574</v>
      </c>
      <c r="E33" s="187" t="s">
        <v>575</v>
      </c>
      <c r="F33" s="188" t="s">
        <v>576</v>
      </c>
      <c r="G33" s="188" t="s">
        <v>577</v>
      </c>
      <c r="H33" s="181"/>
    </row>
    <row r="34" spans="1:8" x14ac:dyDescent="0.2">
      <c r="A34" s="180">
        <v>1142</v>
      </c>
      <c r="B34" s="181" t="s">
        <v>148</v>
      </c>
      <c r="C34" s="182">
        <v>0</v>
      </c>
      <c r="D34" s="181"/>
      <c r="E34" s="181"/>
      <c r="F34" s="181"/>
      <c r="G34" s="181"/>
      <c r="H34" s="181"/>
    </row>
    <row r="35" spans="1:8" x14ac:dyDescent="0.2">
      <c r="A35" s="180">
        <v>1143</v>
      </c>
      <c r="B35" s="181" t="s">
        <v>149</v>
      </c>
      <c r="C35" s="182">
        <v>0</v>
      </c>
      <c r="D35" s="181"/>
      <c r="E35" s="181"/>
      <c r="F35" s="181"/>
      <c r="G35" s="181"/>
      <c r="H35" s="181"/>
    </row>
    <row r="36" spans="1:8" x14ac:dyDescent="0.2">
      <c r="A36" s="180">
        <v>1144</v>
      </c>
      <c r="B36" s="181" t="s">
        <v>150</v>
      </c>
      <c r="C36" s="182">
        <v>0</v>
      </c>
      <c r="D36" s="181"/>
      <c r="E36" s="181"/>
      <c r="F36" s="181"/>
      <c r="G36" s="181"/>
      <c r="H36" s="181"/>
    </row>
    <row r="37" spans="1:8" x14ac:dyDescent="0.2">
      <c r="A37" s="180">
        <v>1145</v>
      </c>
      <c r="B37" s="181" t="s">
        <v>151</v>
      </c>
      <c r="C37" s="182">
        <v>0</v>
      </c>
      <c r="D37" s="181"/>
      <c r="E37" s="181"/>
      <c r="F37" s="181"/>
      <c r="G37" s="181"/>
      <c r="H37" s="181"/>
    </row>
    <row r="39" spans="1:8" x14ac:dyDescent="0.2">
      <c r="A39" s="130" t="s">
        <v>152</v>
      </c>
      <c r="B39" s="4"/>
      <c r="C39" s="4"/>
      <c r="D39" s="4"/>
      <c r="E39" s="4"/>
      <c r="F39" s="4"/>
      <c r="G39" s="4"/>
      <c r="H39" s="4"/>
    </row>
    <row r="40" spans="1:8" x14ac:dyDescent="0.2">
      <c r="A40" s="175" t="s">
        <v>92</v>
      </c>
      <c r="B40" s="6" t="s">
        <v>89</v>
      </c>
      <c r="C40" s="6" t="s">
        <v>90</v>
      </c>
      <c r="D40" s="6" t="s">
        <v>97</v>
      </c>
      <c r="E40" s="6" t="s">
        <v>100</v>
      </c>
      <c r="F40" s="6" t="s">
        <v>153</v>
      </c>
      <c r="G40" s="6"/>
      <c r="H40" s="6"/>
    </row>
    <row r="41" spans="1:8" x14ac:dyDescent="0.2">
      <c r="A41" s="177">
        <v>1150</v>
      </c>
      <c r="B41" s="178" t="s">
        <v>154</v>
      </c>
      <c r="C41" s="179">
        <f>C42</f>
        <v>0</v>
      </c>
      <c r="D41" s="178"/>
      <c r="E41" s="178"/>
      <c r="F41" s="178"/>
      <c r="G41" s="178"/>
      <c r="H41" s="178"/>
    </row>
    <row r="42" spans="1:8" x14ac:dyDescent="0.2">
      <c r="A42" s="180">
        <v>1151</v>
      </c>
      <c r="B42" s="181" t="s">
        <v>155</v>
      </c>
      <c r="C42" s="182">
        <v>0</v>
      </c>
      <c r="D42" s="181"/>
      <c r="E42" s="181"/>
      <c r="F42" s="181"/>
      <c r="G42" s="181"/>
      <c r="H42" s="181"/>
    </row>
    <row r="44" spans="1:8" x14ac:dyDescent="0.2">
      <c r="A44" s="130" t="s">
        <v>102</v>
      </c>
      <c r="B44" s="4"/>
      <c r="C44" s="4"/>
      <c r="D44" s="4"/>
      <c r="E44" s="4"/>
      <c r="F44" s="4"/>
      <c r="G44" s="4"/>
      <c r="H44" s="4"/>
    </row>
    <row r="45" spans="1:8" x14ac:dyDescent="0.2">
      <c r="A45" s="175" t="s">
        <v>92</v>
      </c>
      <c r="B45" s="6" t="s">
        <v>89</v>
      </c>
      <c r="C45" s="6" t="s">
        <v>90</v>
      </c>
      <c r="D45" s="6" t="s">
        <v>91</v>
      </c>
      <c r="E45" s="6" t="s">
        <v>137</v>
      </c>
      <c r="F45" s="6"/>
      <c r="G45" s="6"/>
      <c r="H45" s="6"/>
    </row>
    <row r="46" spans="1:8" x14ac:dyDescent="0.2">
      <c r="A46" s="177">
        <v>1213</v>
      </c>
      <c r="B46" s="178" t="s">
        <v>156</v>
      </c>
      <c r="C46" s="179">
        <v>0</v>
      </c>
      <c r="D46" s="178"/>
      <c r="E46" s="178"/>
      <c r="F46" s="178"/>
      <c r="G46" s="178"/>
      <c r="H46" s="178"/>
    </row>
    <row r="48" spans="1:8" x14ac:dyDescent="0.2">
      <c r="A48" s="130" t="s">
        <v>103</v>
      </c>
      <c r="B48" s="4"/>
      <c r="C48" s="4"/>
      <c r="D48" s="4"/>
      <c r="E48" s="4"/>
      <c r="F48" s="4"/>
      <c r="G48" s="4"/>
      <c r="H48" s="4"/>
    </row>
    <row r="49" spans="1:8" x14ac:dyDescent="0.2">
      <c r="A49" s="175" t="s">
        <v>92</v>
      </c>
      <c r="B49" s="6" t="s">
        <v>89</v>
      </c>
      <c r="C49" s="6" t="s">
        <v>90</v>
      </c>
      <c r="D49" s="6"/>
      <c r="E49" s="6"/>
      <c r="F49" s="6"/>
      <c r="G49" s="6"/>
      <c r="H49" s="6"/>
    </row>
    <row r="50" spans="1:8" x14ac:dyDescent="0.2">
      <c r="A50" s="177">
        <v>1214</v>
      </c>
      <c r="B50" s="178" t="s">
        <v>157</v>
      </c>
      <c r="C50" s="179">
        <v>0</v>
      </c>
      <c r="D50" s="178"/>
      <c r="E50" s="178"/>
      <c r="F50" s="178"/>
      <c r="G50" s="178"/>
      <c r="H50" s="178"/>
    </row>
    <row r="52" spans="1:8" x14ac:dyDescent="0.2">
      <c r="A52" s="130" t="s">
        <v>107</v>
      </c>
      <c r="B52" s="4"/>
      <c r="C52" s="4"/>
      <c r="D52" s="4"/>
      <c r="E52" s="4"/>
      <c r="F52" s="4"/>
      <c r="G52" s="4"/>
      <c r="H52" s="4"/>
    </row>
    <row r="53" spans="1:8" x14ac:dyDescent="0.2">
      <c r="A53" s="175" t="s">
        <v>92</v>
      </c>
      <c r="B53" s="6" t="s">
        <v>89</v>
      </c>
      <c r="C53" s="6" t="s">
        <v>90</v>
      </c>
      <c r="D53" s="6" t="s">
        <v>104</v>
      </c>
      <c r="E53" s="6" t="s">
        <v>105</v>
      </c>
      <c r="F53" s="6" t="s">
        <v>97</v>
      </c>
      <c r="G53" s="6" t="s">
        <v>158</v>
      </c>
      <c r="H53" s="6" t="s">
        <v>106</v>
      </c>
    </row>
    <row r="54" spans="1:8" x14ac:dyDescent="0.2">
      <c r="A54" s="192">
        <v>1230</v>
      </c>
      <c r="B54" s="193" t="s">
        <v>159</v>
      </c>
      <c r="C54" s="189">
        <f>SUM(C55:C61)</f>
        <v>6123718.7999999998</v>
      </c>
      <c r="D54" s="189">
        <f>SUM(D55:D61)</f>
        <v>0</v>
      </c>
      <c r="E54" s="189">
        <f>SUM(E55:E61)</f>
        <v>-1446921.34</v>
      </c>
      <c r="F54" s="178"/>
      <c r="G54" s="178"/>
      <c r="H54" s="178"/>
    </row>
    <row r="55" spans="1:8" x14ac:dyDescent="0.2">
      <c r="A55" s="185">
        <v>1231</v>
      </c>
      <c r="B55" s="186" t="s">
        <v>160</v>
      </c>
      <c r="C55" s="187">
        <v>4000000</v>
      </c>
      <c r="D55" s="187">
        <v>0</v>
      </c>
      <c r="E55" s="187">
        <v>0</v>
      </c>
      <c r="F55" s="181"/>
      <c r="G55" s="181"/>
      <c r="H55" s="181"/>
    </row>
    <row r="56" spans="1:8" x14ac:dyDescent="0.2">
      <c r="A56" s="185">
        <v>1232</v>
      </c>
      <c r="B56" s="186" t="s">
        <v>161</v>
      </c>
      <c r="C56" s="187">
        <v>0</v>
      </c>
      <c r="D56" s="187">
        <v>0</v>
      </c>
      <c r="E56" s="187">
        <v>0</v>
      </c>
      <c r="F56" s="181"/>
      <c r="G56" s="181"/>
      <c r="H56" s="181"/>
    </row>
    <row r="57" spans="1:8" ht="45" x14ac:dyDescent="0.2">
      <c r="A57" s="185">
        <v>1233</v>
      </c>
      <c r="B57" s="186" t="s">
        <v>162</v>
      </c>
      <c r="C57" s="187">
        <v>2123718.7999999998</v>
      </c>
      <c r="D57" s="187">
        <v>0</v>
      </c>
      <c r="E57" s="190">
        <v>-1446921.34</v>
      </c>
      <c r="F57" s="191" t="s">
        <v>579</v>
      </c>
      <c r="G57" s="188" t="s">
        <v>580</v>
      </c>
      <c r="H57" s="188" t="s">
        <v>581</v>
      </c>
    </row>
    <row r="58" spans="1:8" x14ac:dyDescent="0.2">
      <c r="A58" s="185">
        <v>1234</v>
      </c>
      <c r="B58" s="186" t="s">
        <v>163</v>
      </c>
      <c r="C58" s="187">
        <v>0</v>
      </c>
      <c r="D58" s="187">
        <v>0</v>
      </c>
      <c r="E58" s="187">
        <v>0</v>
      </c>
      <c r="F58" s="181"/>
      <c r="G58" s="181"/>
      <c r="H58" s="181"/>
    </row>
    <row r="59" spans="1:8" x14ac:dyDescent="0.2">
      <c r="A59" s="185">
        <v>1235</v>
      </c>
      <c r="B59" s="186" t="s">
        <v>164</v>
      </c>
      <c r="C59" s="187">
        <v>0</v>
      </c>
      <c r="D59" s="187">
        <v>0</v>
      </c>
      <c r="E59" s="187">
        <v>0</v>
      </c>
      <c r="F59" s="181"/>
      <c r="G59" s="181"/>
      <c r="H59" s="181"/>
    </row>
    <row r="60" spans="1:8" x14ac:dyDescent="0.2">
      <c r="A60" s="185">
        <v>1236</v>
      </c>
      <c r="B60" s="186" t="s">
        <v>165</v>
      </c>
      <c r="C60" s="187">
        <v>0</v>
      </c>
      <c r="D60" s="187">
        <v>0</v>
      </c>
      <c r="E60" s="187">
        <v>0</v>
      </c>
      <c r="F60" s="181"/>
      <c r="G60" s="181"/>
      <c r="H60" s="181"/>
    </row>
    <row r="61" spans="1:8" x14ac:dyDescent="0.2">
      <c r="A61" s="185">
        <v>1239</v>
      </c>
      <c r="B61" s="186" t="s">
        <v>166</v>
      </c>
      <c r="C61" s="187">
        <v>0</v>
      </c>
      <c r="D61" s="187">
        <v>0</v>
      </c>
      <c r="E61" s="187">
        <v>0</v>
      </c>
      <c r="F61" s="181"/>
      <c r="G61" s="181"/>
      <c r="H61" s="181"/>
    </row>
    <row r="62" spans="1:8" x14ac:dyDescent="0.2">
      <c r="A62" s="185">
        <v>1240</v>
      </c>
      <c r="B62" s="186" t="s">
        <v>167</v>
      </c>
      <c r="C62" s="187">
        <f>SUM(C63:C70)</f>
        <v>4277928.7699999996</v>
      </c>
      <c r="D62" s="187">
        <f t="shared" ref="D62" si="0">SUM(D63:D70)</f>
        <v>100509.81</v>
      </c>
      <c r="E62" s="9">
        <f>SUM(E63:E70)</f>
        <v>-3369690.3099999996</v>
      </c>
      <c r="F62" s="181"/>
      <c r="G62" s="181"/>
      <c r="H62" s="181"/>
    </row>
    <row r="63" spans="1:8" ht="56.25" x14ac:dyDescent="0.2">
      <c r="A63" s="185">
        <v>1241</v>
      </c>
      <c r="B63" s="186" t="s">
        <v>168</v>
      </c>
      <c r="C63" s="187">
        <v>1243875.03</v>
      </c>
      <c r="D63" s="187">
        <f>2699+20010.81</f>
        <v>22709.81</v>
      </c>
      <c r="E63" s="187">
        <f>-(324626.71+604900+122623.78)</f>
        <v>-1052150.49</v>
      </c>
      <c r="F63" s="191" t="s">
        <v>579</v>
      </c>
      <c r="G63" s="188" t="s">
        <v>582</v>
      </c>
      <c r="H63" s="188" t="s">
        <v>581</v>
      </c>
    </row>
    <row r="64" spans="1:8" ht="90" x14ac:dyDescent="0.2">
      <c r="A64" s="185">
        <v>1242</v>
      </c>
      <c r="B64" s="186" t="s">
        <v>169</v>
      </c>
      <c r="C64" s="187">
        <v>147955.14000000001</v>
      </c>
      <c r="D64" s="187">
        <f>2700+800</f>
        <v>3500</v>
      </c>
      <c r="E64" s="187">
        <f>-(15645.99+57998.5+60954.68)</f>
        <v>-134599.17000000001</v>
      </c>
      <c r="F64" s="191" t="s">
        <v>579</v>
      </c>
      <c r="G64" s="188" t="s">
        <v>583</v>
      </c>
      <c r="H64" s="188" t="s">
        <v>581</v>
      </c>
    </row>
    <row r="65" spans="1:8" ht="45" x14ac:dyDescent="0.2">
      <c r="A65" s="185">
        <v>1243</v>
      </c>
      <c r="B65" s="186" t="s">
        <v>170</v>
      </c>
      <c r="C65" s="187">
        <v>444141.7</v>
      </c>
      <c r="D65" s="187">
        <v>74300</v>
      </c>
      <c r="E65" s="187">
        <v>-338794.12</v>
      </c>
      <c r="F65" s="191" t="s">
        <v>579</v>
      </c>
      <c r="G65" s="188" t="s">
        <v>584</v>
      </c>
      <c r="H65" s="188" t="s">
        <v>581</v>
      </c>
    </row>
    <row r="66" spans="1:8" ht="45" x14ac:dyDescent="0.2">
      <c r="A66" s="185">
        <v>1244</v>
      </c>
      <c r="B66" s="186" t="s">
        <v>171</v>
      </c>
      <c r="C66" s="187">
        <v>2364385.9</v>
      </c>
      <c r="D66" s="187">
        <v>0</v>
      </c>
      <c r="E66" s="187">
        <v>-1816286.73</v>
      </c>
      <c r="F66" s="191" t="s">
        <v>579</v>
      </c>
      <c r="G66" s="188" t="s">
        <v>585</v>
      </c>
      <c r="H66" s="188" t="s">
        <v>581</v>
      </c>
    </row>
    <row r="67" spans="1:8" x14ac:dyDescent="0.2">
      <c r="A67" s="185">
        <v>1245</v>
      </c>
      <c r="B67" s="186" t="s">
        <v>172</v>
      </c>
      <c r="C67" s="187">
        <v>0</v>
      </c>
      <c r="D67" s="187">
        <v>0</v>
      </c>
      <c r="E67" s="187">
        <v>0</v>
      </c>
      <c r="F67" s="191"/>
      <c r="G67" s="188"/>
      <c r="H67" s="188"/>
    </row>
    <row r="68" spans="1:8" ht="45" x14ac:dyDescent="0.2">
      <c r="A68" s="185">
        <v>1246</v>
      </c>
      <c r="B68" s="186" t="s">
        <v>173</v>
      </c>
      <c r="C68" s="187">
        <v>77571</v>
      </c>
      <c r="D68" s="187">
        <v>0</v>
      </c>
      <c r="E68" s="187">
        <v>-27859.8</v>
      </c>
      <c r="F68" s="191" t="s">
        <v>579</v>
      </c>
      <c r="G68" s="188" t="s">
        <v>584</v>
      </c>
      <c r="H68" s="188" t="s">
        <v>581</v>
      </c>
    </row>
    <row r="69" spans="1:8" x14ac:dyDescent="0.2">
      <c r="A69" s="185">
        <v>1247</v>
      </c>
      <c r="B69" s="186" t="s">
        <v>174</v>
      </c>
      <c r="C69" s="187">
        <v>0</v>
      </c>
      <c r="D69" s="187">
        <v>0</v>
      </c>
      <c r="E69" s="187">
        <v>0</v>
      </c>
      <c r="F69" s="181"/>
      <c r="G69" s="181"/>
      <c r="H69" s="181"/>
    </row>
    <row r="70" spans="1:8" x14ac:dyDescent="0.2">
      <c r="A70" s="185">
        <v>1248</v>
      </c>
      <c r="B70" s="186" t="s">
        <v>175</v>
      </c>
      <c r="C70" s="187">
        <v>0</v>
      </c>
      <c r="D70" s="187">
        <v>0</v>
      </c>
      <c r="E70" s="187">
        <v>0</v>
      </c>
      <c r="F70" s="181"/>
      <c r="G70" s="181"/>
      <c r="H70" s="181"/>
    </row>
    <row r="72" spans="1:8" x14ac:dyDescent="0.2">
      <c r="A72" s="130" t="s">
        <v>108</v>
      </c>
      <c r="B72" s="4"/>
      <c r="C72" s="4"/>
      <c r="D72" s="4"/>
      <c r="E72" s="4"/>
      <c r="F72" s="4"/>
      <c r="G72" s="4"/>
      <c r="H72" s="4"/>
    </row>
    <row r="73" spans="1:8" x14ac:dyDescent="0.2">
      <c r="A73" s="175" t="s">
        <v>92</v>
      </c>
      <c r="B73" s="6" t="s">
        <v>89</v>
      </c>
      <c r="C73" s="6" t="s">
        <v>90</v>
      </c>
      <c r="D73" s="6" t="s">
        <v>109</v>
      </c>
      <c r="E73" s="6" t="s">
        <v>176</v>
      </c>
      <c r="F73" s="6" t="s">
        <v>97</v>
      </c>
      <c r="G73" s="6" t="s">
        <v>158</v>
      </c>
      <c r="H73" s="6" t="s">
        <v>106</v>
      </c>
    </row>
    <row r="74" spans="1:8" x14ac:dyDescent="0.2">
      <c r="A74" s="177">
        <v>1250</v>
      </c>
      <c r="B74" s="178" t="s">
        <v>177</v>
      </c>
      <c r="C74" s="179">
        <f>SUM(C75:C79)</f>
        <v>10295</v>
      </c>
      <c r="D74" s="179">
        <f>SUM(D75:D79)</f>
        <v>0</v>
      </c>
      <c r="E74" s="179">
        <f>SUM(E75:E79)</f>
        <v>-4247.49</v>
      </c>
      <c r="F74" s="178"/>
      <c r="G74" s="178"/>
      <c r="H74" s="178"/>
    </row>
    <row r="75" spans="1:8" ht="45" x14ac:dyDescent="0.2">
      <c r="A75" s="185">
        <v>1251</v>
      </c>
      <c r="B75" s="186" t="s">
        <v>178</v>
      </c>
      <c r="C75" s="187">
        <v>10295</v>
      </c>
      <c r="D75" s="187">
        <v>0</v>
      </c>
      <c r="E75" s="187">
        <v>-4247.49</v>
      </c>
      <c r="F75" s="191" t="s">
        <v>579</v>
      </c>
      <c r="G75" s="188" t="s">
        <v>584</v>
      </c>
      <c r="H75" s="188" t="s">
        <v>586</v>
      </c>
    </row>
    <row r="76" spans="1:8" x14ac:dyDescent="0.2">
      <c r="A76" s="180">
        <v>1252</v>
      </c>
      <c r="B76" s="181" t="s">
        <v>179</v>
      </c>
      <c r="C76" s="182">
        <v>0</v>
      </c>
      <c r="D76" s="182">
        <v>0</v>
      </c>
      <c r="E76" s="182">
        <v>0</v>
      </c>
      <c r="F76" s="181"/>
      <c r="G76" s="181"/>
      <c r="H76" s="181"/>
    </row>
    <row r="77" spans="1:8" x14ac:dyDescent="0.2">
      <c r="A77" s="180">
        <v>1253</v>
      </c>
      <c r="B77" s="181" t="s">
        <v>180</v>
      </c>
      <c r="C77" s="182">
        <v>0</v>
      </c>
      <c r="D77" s="182">
        <v>0</v>
      </c>
      <c r="E77" s="182">
        <v>0</v>
      </c>
      <c r="F77" s="181"/>
      <c r="G77" s="181"/>
      <c r="H77" s="181"/>
    </row>
    <row r="78" spans="1:8" x14ac:dyDescent="0.2">
      <c r="A78" s="180">
        <v>1254</v>
      </c>
      <c r="B78" s="181" t="s">
        <v>181</v>
      </c>
      <c r="C78" s="182">
        <v>0</v>
      </c>
      <c r="D78" s="182">
        <v>0</v>
      </c>
      <c r="E78" s="182">
        <v>0</v>
      </c>
      <c r="F78" s="181"/>
      <c r="G78" s="181"/>
      <c r="H78" s="181"/>
    </row>
    <row r="79" spans="1:8" x14ac:dyDescent="0.2">
      <c r="A79" s="180">
        <v>1259</v>
      </c>
      <c r="B79" s="181" t="s">
        <v>182</v>
      </c>
      <c r="C79" s="182">
        <v>0</v>
      </c>
      <c r="D79" s="182">
        <v>0</v>
      </c>
      <c r="E79" s="182">
        <v>0</v>
      </c>
      <c r="F79" s="181"/>
      <c r="G79" s="181"/>
      <c r="H79" s="181"/>
    </row>
    <row r="80" spans="1:8" x14ac:dyDescent="0.2">
      <c r="A80" s="180">
        <v>1270</v>
      </c>
      <c r="B80" s="181" t="s">
        <v>183</v>
      </c>
      <c r="C80" s="182">
        <f>SUM(C81:C86)</f>
        <v>1133248.33</v>
      </c>
      <c r="D80" s="182">
        <f>SUM(D81:D86)</f>
        <v>0</v>
      </c>
      <c r="E80" s="182">
        <f>SUM(E81:E86)</f>
        <v>0</v>
      </c>
      <c r="F80" s="181"/>
      <c r="G80" s="181"/>
      <c r="H80" s="181"/>
    </row>
    <row r="81" spans="1:8" x14ac:dyDescent="0.2">
      <c r="A81" s="180">
        <v>1271</v>
      </c>
      <c r="B81" s="181" t="s">
        <v>184</v>
      </c>
      <c r="C81" s="182">
        <v>0</v>
      </c>
      <c r="D81" s="182">
        <v>0</v>
      </c>
      <c r="E81" s="182">
        <v>0</v>
      </c>
      <c r="F81" s="181"/>
      <c r="G81" s="181"/>
      <c r="H81" s="181"/>
    </row>
    <row r="82" spans="1:8" x14ac:dyDescent="0.2">
      <c r="A82" s="180">
        <v>1272</v>
      </c>
      <c r="B82" s="181" t="s">
        <v>185</v>
      </c>
      <c r="C82" s="182">
        <v>0</v>
      </c>
      <c r="D82" s="182">
        <v>0</v>
      </c>
      <c r="E82" s="182">
        <v>0</v>
      </c>
      <c r="F82" s="181"/>
      <c r="G82" s="181"/>
      <c r="H82" s="181"/>
    </row>
    <row r="83" spans="1:8" x14ac:dyDescent="0.2">
      <c r="A83" s="180">
        <v>1273</v>
      </c>
      <c r="B83" s="181" t="s">
        <v>186</v>
      </c>
      <c r="C83" s="182">
        <v>0</v>
      </c>
      <c r="D83" s="182">
        <v>0</v>
      </c>
      <c r="E83" s="182">
        <v>0</v>
      </c>
      <c r="F83" s="181"/>
      <c r="G83" s="181"/>
      <c r="H83" s="181"/>
    </row>
    <row r="84" spans="1:8" x14ac:dyDescent="0.2">
      <c r="A84" s="180">
        <v>1274</v>
      </c>
      <c r="B84" s="181" t="s">
        <v>187</v>
      </c>
      <c r="C84" s="182">
        <v>0</v>
      </c>
      <c r="D84" s="182">
        <v>0</v>
      </c>
      <c r="E84" s="182">
        <v>0</v>
      </c>
      <c r="F84" s="181"/>
      <c r="G84" s="181"/>
      <c r="H84" s="181"/>
    </row>
    <row r="85" spans="1:8" x14ac:dyDescent="0.2">
      <c r="A85" s="180">
        <v>1275</v>
      </c>
      <c r="B85" s="181" t="s">
        <v>188</v>
      </c>
      <c r="C85" s="182">
        <v>0</v>
      </c>
      <c r="D85" s="182">
        <v>0</v>
      </c>
      <c r="E85" s="182">
        <v>0</v>
      </c>
      <c r="F85" s="181"/>
      <c r="G85" s="181"/>
      <c r="H85" s="181"/>
    </row>
    <row r="86" spans="1:8" x14ac:dyDescent="0.2">
      <c r="A86" s="180">
        <v>1279</v>
      </c>
      <c r="B86" s="181" t="s">
        <v>189</v>
      </c>
      <c r="C86" s="182">
        <v>1133248.33</v>
      </c>
      <c r="D86" s="182">
        <v>0</v>
      </c>
      <c r="E86" s="182">
        <v>0</v>
      </c>
      <c r="F86" s="181" t="s">
        <v>587</v>
      </c>
      <c r="G86" s="181"/>
      <c r="H86" s="181"/>
    </row>
    <row r="88" spans="1:8" x14ac:dyDescent="0.2">
      <c r="A88" s="130" t="s">
        <v>110</v>
      </c>
      <c r="B88" s="4"/>
      <c r="C88" s="4"/>
      <c r="D88" s="4"/>
      <c r="E88" s="4"/>
      <c r="F88" s="4"/>
      <c r="G88" s="4"/>
      <c r="H88" s="4"/>
    </row>
    <row r="89" spans="1:8" x14ac:dyDescent="0.2">
      <c r="A89" s="175" t="s">
        <v>92</v>
      </c>
      <c r="B89" s="6" t="s">
        <v>89</v>
      </c>
      <c r="C89" s="6" t="s">
        <v>90</v>
      </c>
      <c r="D89" s="6" t="s">
        <v>190</v>
      </c>
      <c r="E89" s="6"/>
      <c r="F89" s="6"/>
      <c r="G89" s="6"/>
      <c r="H89" s="6"/>
    </row>
    <row r="90" spans="1:8" x14ac:dyDescent="0.2">
      <c r="A90" s="177">
        <v>1160</v>
      </c>
      <c r="B90" s="178" t="s">
        <v>191</v>
      </c>
      <c r="C90" s="179">
        <f>SUM(C91:C92)</f>
        <v>0</v>
      </c>
      <c r="D90" s="178"/>
      <c r="E90" s="178"/>
      <c r="F90" s="178"/>
      <c r="G90" s="178"/>
      <c r="H90" s="178"/>
    </row>
    <row r="91" spans="1:8" x14ac:dyDescent="0.2">
      <c r="A91" s="180">
        <v>1161</v>
      </c>
      <c r="B91" s="181" t="s">
        <v>192</v>
      </c>
      <c r="C91" s="182">
        <v>0</v>
      </c>
      <c r="D91" s="181"/>
      <c r="E91" s="181"/>
      <c r="F91" s="181"/>
      <c r="G91" s="181"/>
      <c r="H91" s="181"/>
    </row>
    <row r="92" spans="1:8" x14ac:dyDescent="0.2">
      <c r="A92" s="180">
        <v>1162</v>
      </c>
      <c r="B92" s="181" t="s">
        <v>193</v>
      </c>
      <c r="C92" s="182">
        <v>0</v>
      </c>
      <c r="D92" s="181"/>
      <c r="E92" s="181"/>
      <c r="F92" s="181"/>
      <c r="G92" s="181"/>
      <c r="H92" s="181"/>
    </row>
    <row r="94" spans="1:8" x14ac:dyDescent="0.2">
      <c r="A94" s="130" t="s">
        <v>533</v>
      </c>
      <c r="C94" s="9"/>
    </row>
    <row r="95" spans="1:8" x14ac:dyDescent="0.2">
      <c r="A95" s="175" t="s">
        <v>92</v>
      </c>
      <c r="B95" s="6" t="s">
        <v>89</v>
      </c>
      <c r="C95" s="6" t="s">
        <v>90</v>
      </c>
      <c r="D95" s="6" t="s">
        <v>137</v>
      </c>
      <c r="E95" s="6"/>
      <c r="F95" s="6"/>
      <c r="G95" s="6"/>
      <c r="H95" s="6"/>
    </row>
    <row r="96" spans="1:8" x14ac:dyDescent="0.2">
      <c r="A96" s="177">
        <v>1290</v>
      </c>
      <c r="B96" s="178" t="s">
        <v>194</v>
      </c>
      <c r="C96" s="179">
        <f>SUM(C97:C99)</f>
        <v>0</v>
      </c>
      <c r="D96" s="178"/>
      <c r="E96" s="178"/>
      <c r="F96" s="178"/>
      <c r="G96" s="178"/>
      <c r="H96" s="178"/>
    </row>
    <row r="97" spans="1:8" x14ac:dyDescent="0.2">
      <c r="A97" s="177">
        <v>1291</v>
      </c>
      <c r="B97" s="178" t="s">
        <v>195</v>
      </c>
      <c r="C97" s="179">
        <v>0</v>
      </c>
      <c r="D97" s="178"/>
      <c r="E97" s="178"/>
      <c r="F97" s="178"/>
      <c r="G97" s="178"/>
      <c r="H97" s="178"/>
    </row>
    <row r="98" spans="1:8" x14ac:dyDescent="0.2">
      <c r="A98" s="177">
        <v>1292</v>
      </c>
      <c r="B98" s="178" t="s">
        <v>196</v>
      </c>
      <c r="C98" s="179">
        <v>0</v>
      </c>
      <c r="D98" s="178"/>
      <c r="E98" s="178"/>
      <c r="F98" s="178"/>
      <c r="G98" s="178"/>
      <c r="H98" s="178"/>
    </row>
    <row r="99" spans="1:8" x14ac:dyDescent="0.2">
      <c r="A99" s="177">
        <v>1293</v>
      </c>
      <c r="B99" s="178" t="s">
        <v>197</v>
      </c>
      <c r="C99" s="179">
        <v>0</v>
      </c>
      <c r="D99" s="178"/>
      <c r="E99" s="178"/>
      <c r="F99" s="178"/>
      <c r="G99" s="178"/>
      <c r="H99" s="178"/>
    </row>
    <row r="101" spans="1:8" x14ac:dyDescent="0.2">
      <c r="A101" s="130" t="s">
        <v>111</v>
      </c>
      <c r="B101" s="4"/>
      <c r="C101" s="4"/>
      <c r="D101" s="4"/>
      <c r="E101" s="4"/>
      <c r="F101" s="4"/>
      <c r="G101" s="4"/>
      <c r="H101" s="4"/>
    </row>
    <row r="102" spans="1:8" x14ac:dyDescent="0.2">
      <c r="A102" s="175" t="s">
        <v>92</v>
      </c>
      <c r="B102" s="6" t="s">
        <v>89</v>
      </c>
      <c r="C102" s="6" t="s">
        <v>90</v>
      </c>
      <c r="D102" s="183" t="s">
        <v>133</v>
      </c>
      <c r="E102" s="183" t="s">
        <v>134</v>
      </c>
      <c r="F102" s="183" t="s">
        <v>135</v>
      </c>
      <c r="G102" s="183" t="s">
        <v>198</v>
      </c>
      <c r="H102" s="6" t="s">
        <v>199</v>
      </c>
    </row>
    <row r="103" spans="1:8" x14ac:dyDescent="0.2">
      <c r="A103" s="192">
        <v>2110</v>
      </c>
      <c r="B103" s="193" t="s">
        <v>200</v>
      </c>
      <c r="C103" s="189">
        <f>SUM(C104:C112)</f>
        <v>458882.12</v>
      </c>
      <c r="D103" s="195">
        <f>SUM(D104:D112)</f>
        <v>107969.26999999999</v>
      </c>
      <c r="E103" s="195">
        <f>SUM(E104:E112)</f>
        <v>0</v>
      </c>
      <c r="F103" s="195">
        <f>SUM(F104:F112)</f>
        <v>350912.85</v>
      </c>
      <c r="G103" s="195">
        <f>SUM(G104:G112)</f>
        <v>0</v>
      </c>
      <c r="H103" s="178"/>
    </row>
    <row r="104" spans="1:8" ht="45" x14ac:dyDescent="0.2">
      <c r="A104" s="185">
        <v>2111</v>
      </c>
      <c r="B104" s="186" t="s">
        <v>201</v>
      </c>
      <c r="C104" s="187">
        <v>350912.85</v>
      </c>
      <c r="D104" s="187">
        <v>0</v>
      </c>
      <c r="E104" s="187">
        <v>0</v>
      </c>
      <c r="F104" s="187">
        <v>350912.85</v>
      </c>
      <c r="G104" s="187">
        <v>0</v>
      </c>
      <c r="H104" s="194" t="s">
        <v>588</v>
      </c>
    </row>
    <row r="105" spans="1:8" x14ac:dyDescent="0.2">
      <c r="A105" s="185">
        <v>2112</v>
      </c>
      <c r="B105" s="186" t="s">
        <v>202</v>
      </c>
      <c r="C105" s="187">
        <v>0</v>
      </c>
      <c r="D105" s="187">
        <f t="shared" ref="D105:D112" si="1">C105</f>
        <v>0</v>
      </c>
      <c r="E105" s="187">
        <v>0</v>
      </c>
      <c r="F105" s="187">
        <v>0</v>
      </c>
      <c r="G105" s="187">
        <v>0</v>
      </c>
      <c r="H105" s="181"/>
    </row>
    <row r="106" spans="1:8" x14ac:dyDescent="0.2">
      <c r="A106" s="185">
        <v>2113</v>
      </c>
      <c r="B106" s="186" t="s">
        <v>203</v>
      </c>
      <c r="C106" s="187">
        <v>0</v>
      </c>
      <c r="D106" s="187">
        <f t="shared" si="1"/>
        <v>0</v>
      </c>
      <c r="E106" s="187">
        <v>0</v>
      </c>
      <c r="F106" s="187">
        <v>0</v>
      </c>
      <c r="G106" s="187">
        <v>0</v>
      </c>
      <c r="H106" s="181"/>
    </row>
    <row r="107" spans="1:8" x14ac:dyDescent="0.2">
      <c r="A107" s="185">
        <v>2114</v>
      </c>
      <c r="B107" s="186" t="s">
        <v>204</v>
      </c>
      <c r="C107" s="187">
        <v>0</v>
      </c>
      <c r="D107" s="187">
        <f t="shared" si="1"/>
        <v>0</v>
      </c>
      <c r="E107" s="187">
        <v>0</v>
      </c>
      <c r="F107" s="187">
        <v>0</v>
      </c>
      <c r="G107" s="187">
        <v>0</v>
      </c>
      <c r="H107" s="181"/>
    </row>
    <row r="108" spans="1:8" x14ac:dyDescent="0.2">
      <c r="A108" s="185">
        <v>2115</v>
      </c>
      <c r="B108" s="186" t="s">
        <v>205</v>
      </c>
      <c r="C108" s="187">
        <v>0</v>
      </c>
      <c r="D108" s="187">
        <f t="shared" si="1"/>
        <v>0</v>
      </c>
      <c r="E108" s="187">
        <v>0</v>
      </c>
      <c r="F108" s="187">
        <v>0</v>
      </c>
      <c r="G108" s="187">
        <v>0</v>
      </c>
      <c r="H108" s="181"/>
    </row>
    <row r="109" spans="1:8" x14ac:dyDescent="0.2">
      <c r="A109" s="185">
        <v>2116</v>
      </c>
      <c r="B109" s="186" t="s">
        <v>206</v>
      </c>
      <c r="C109" s="187">
        <v>0</v>
      </c>
      <c r="D109" s="187">
        <f t="shared" si="1"/>
        <v>0</v>
      </c>
      <c r="E109" s="187">
        <v>0</v>
      </c>
      <c r="F109" s="187">
        <v>0</v>
      </c>
      <c r="G109" s="187">
        <v>0</v>
      </c>
      <c r="H109" s="181"/>
    </row>
    <row r="110" spans="1:8" ht="67.5" x14ac:dyDescent="0.2">
      <c r="A110" s="185">
        <v>2117</v>
      </c>
      <c r="B110" s="186" t="s">
        <v>207</v>
      </c>
      <c r="C110" s="187">
        <v>107963.26</v>
      </c>
      <c r="D110" s="187">
        <f t="shared" si="1"/>
        <v>107963.26</v>
      </c>
      <c r="E110" s="187">
        <v>0</v>
      </c>
      <c r="F110" s="187">
        <v>0</v>
      </c>
      <c r="G110" s="187">
        <v>0</v>
      </c>
      <c r="H110" s="194" t="s">
        <v>589</v>
      </c>
    </row>
    <row r="111" spans="1:8" x14ac:dyDescent="0.2">
      <c r="A111" s="180">
        <v>2118</v>
      </c>
      <c r="B111" s="181" t="s">
        <v>208</v>
      </c>
      <c r="C111" s="182">
        <v>0</v>
      </c>
      <c r="D111" s="182">
        <f t="shared" si="1"/>
        <v>0</v>
      </c>
      <c r="E111" s="182">
        <v>0</v>
      </c>
      <c r="F111" s="182">
        <v>0</v>
      </c>
      <c r="G111" s="182">
        <v>0</v>
      </c>
      <c r="H111" s="181"/>
    </row>
    <row r="112" spans="1:8" x14ac:dyDescent="0.2">
      <c r="A112" s="180">
        <v>2119</v>
      </c>
      <c r="B112" s="181" t="s">
        <v>209</v>
      </c>
      <c r="C112" s="182">
        <v>6.01</v>
      </c>
      <c r="D112" s="182">
        <f t="shared" si="1"/>
        <v>6.01</v>
      </c>
      <c r="E112" s="182">
        <v>0</v>
      </c>
      <c r="F112" s="182">
        <v>0</v>
      </c>
      <c r="G112" s="182">
        <v>0</v>
      </c>
      <c r="H112" s="181"/>
    </row>
    <row r="113" spans="1:8" x14ac:dyDescent="0.2">
      <c r="A113" s="180">
        <v>2120</v>
      </c>
      <c r="B113" s="181" t="s">
        <v>210</v>
      </c>
      <c r="C113" s="182">
        <f>SUM(C114:C116)</f>
        <v>0</v>
      </c>
      <c r="D113" s="182">
        <f t="shared" ref="D113:G113" si="2">SUM(D114:D116)</f>
        <v>0</v>
      </c>
      <c r="E113" s="182">
        <f t="shared" si="2"/>
        <v>0</v>
      </c>
      <c r="F113" s="182">
        <f t="shared" si="2"/>
        <v>0</v>
      </c>
      <c r="G113" s="182">
        <f t="shared" si="2"/>
        <v>0</v>
      </c>
      <c r="H113" s="181"/>
    </row>
    <row r="114" spans="1:8" x14ac:dyDescent="0.2">
      <c r="A114" s="180">
        <v>2121</v>
      </c>
      <c r="B114" s="181" t="s">
        <v>211</v>
      </c>
      <c r="C114" s="182">
        <v>0</v>
      </c>
      <c r="D114" s="182">
        <f>C114</f>
        <v>0</v>
      </c>
      <c r="E114" s="182">
        <v>0</v>
      </c>
      <c r="F114" s="182">
        <v>0</v>
      </c>
      <c r="G114" s="182">
        <v>0</v>
      </c>
      <c r="H114" s="181"/>
    </row>
    <row r="115" spans="1:8" x14ac:dyDescent="0.2">
      <c r="A115" s="180">
        <v>2122</v>
      </c>
      <c r="B115" s="181" t="s">
        <v>212</v>
      </c>
      <c r="C115" s="182">
        <v>0</v>
      </c>
      <c r="D115" s="182">
        <f t="shared" ref="D115:D116" si="3">C115</f>
        <v>0</v>
      </c>
      <c r="E115" s="182">
        <v>0</v>
      </c>
      <c r="F115" s="182">
        <v>0</v>
      </c>
      <c r="G115" s="182">
        <v>0</v>
      </c>
      <c r="H115" s="181"/>
    </row>
    <row r="116" spans="1:8" x14ac:dyDescent="0.2">
      <c r="A116" s="180">
        <v>2129</v>
      </c>
      <c r="B116" s="181" t="s">
        <v>213</v>
      </c>
      <c r="C116" s="182">
        <v>0</v>
      </c>
      <c r="D116" s="182">
        <f t="shared" si="3"/>
        <v>0</v>
      </c>
      <c r="E116" s="182">
        <v>0</v>
      </c>
      <c r="F116" s="182">
        <v>0</v>
      </c>
      <c r="G116" s="182">
        <v>0</v>
      </c>
      <c r="H116" s="181"/>
    </row>
    <row r="118" spans="1:8" x14ac:dyDescent="0.2">
      <c r="A118" s="130" t="s">
        <v>112</v>
      </c>
      <c r="B118" s="4"/>
      <c r="C118" s="4"/>
      <c r="D118" s="4"/>
      <c r="E118" s="4"/>
      <c r="F118" s="4"/>
      <c r="G118" s="4"/>
      <c r="H118" s="4"/>
    </row>
    <row r="119" spans="1:8" x14ac:dyDescent="0.2">
      <c r="A119" s="175" t="s">
        <v>92</v>
      </c>
      <c r="B119" s="6" t="s">
        <v>89</v>
      </c>
      <c r="C119" s="6" t="s">
        <v>90</v>
      </c>
      <c r="D119" s="6" t="s">
        <v>93</v>
      </c>
      <c r="E119" s="6" t="s">
        <v>137</v>
      </c>
      <c r="F119" s="6"/>
      <c r="G119" s="6"/>
      <c r="H119" s="6"/>
    </row>
    <row r="120" spans="1:8" x14ac:dyDescent="0.2">
      <c r="A120" s="177">
        <v>2160</v>
      </c>
      <c r="B120" s="178" t="s">
        <v>214</v>
      </c>
      <c r="C120" s="179">
        <f>SUM(C121:C126)</f>
        <v>0</v>
      </c>
      <c r="D120" s="178"/>
      <c r="E120" s="178"/>
      <c r="F120" s="178"/>
      <c r="G120" s="178"/>
      <c r="H120" s="178"/>
    </row>
    <row r="121" spans="1:8" x14ac:dyDescent="0.2">
      <c r="A121" s="180">
        <v>2161</v>
      </c>
      <c r="B121" s="181" t="s">
        <v>215</v>
      </c>
      <c r="C121" s="182">
        <v>0</v>
      </c>
      <c r="D121" s="181"/>
      <c r="E121" s="181"/>
      <c r="F121" s="181"/>
      <c r="G121" s="181"/>
      <c r="H121" s="181"/>
    </row>
    <row r="122" spans="1:8" x14ac:dyDescent="0.2">
      <c r="A122" s="180">
        <v>2162</v>
      </c>
      <c r="B122" s="181" t="s">
        <v>216</v>
      </c>
      <c r="C122" s="182">
        <v>0</v>
      </c>
      <c r="D122" s="181"/>
      <c r="E122" s="181"/>
      <c r="F122" s="181"/>
      <c r="G122" s="181"/>
      <c r="H122" s="181"/>
    </row>
    <row r="123" spans="1:8" x14ac:dyDescent="0.2">
      <c r="A123" s="180">
        <v>2163</v>
      </c>
      <c r="B123" s="181" t="s">
        <v>217</v>
      </c>
      <c r="C123" s="182">
        <v>0</v>
      </c>
      <c r="D123" s="181"/>
      <c r="E123" s="181"/>
      <c r="F123" s="181"/>
      <c r="G123" s="181"/>
      <c r="H123" s="181"/>
    </row>
    <row r="124" spans="1:8" x14ac:dyDescent="0.2">
      <c r="A124" s="180">
        <v>2164</v>
      </c>
      <c r="B124" s="181" t="s">
        <v>218</v>
      </c>
      <c r="C124" s="182">
        <v>0</v>
      </c>
      <c r="D124" s="181"/>
      <c r="E124" s="181"/>
      <c r="F124" s="181"/>
      <c r="G124" s="181"/>
      <c r="H124" s="181"/>
    </row>
    <row r="125" spans="1:8" x14ac:dyDescent="0.2">
      <c r="A125" s="180">
        <v>2165</v>
      </c>
      <c r="B125" s="181" t="s">
        <v>219</v>
      </c>
      <c r="C125" s="182">
        <v>0</v>
      </c>
      <c r="D125" s="181"/>
      <c r="E125" s="181"/>
      <c r="F125" s="181"/>
      <c r="G125" s="181"/>
      <c r="H125" s="181"/>
    </row>
    <row r="126" spans="1:8" x14ac:dyDescent="0.2">
      <c r="A126" s="180">
        <v>2166</v>
      </c>
      <c r="B126" s="181" t="s">
        <v>220</v>
      </c>
      <c r="C126" s="182">
        <v>0</v>
      </c>
      <c r="D126" s="181"/>
      <c r="E126" s="181"/>
      <c r="F126" s="181"/>
      <c r="G126" s="181"/>
      <c r="H126" s="181"/>
    </row>
    <row r="127" spans="1:8" x14ac:dyDescent="0.2">
      <c r="A127" s="180">
        <v>2250</v>
      </c>
      <c r="B127" s="181" t="s">
        <v>221</v>
      </c>
      <c r="C127" s="182">
        <f>SUM(C128:C133)</f>
        <v>0</v>
      </c>
      <c r="D127" s="181"/>
      <c r="E127" s="181"/>
      <c r="F127" s="181"/>
      <c r="G127" s="181"/>
      <c r="H127" s="181"/>
    </row>
    <row r="128" spans="1:8" x14ac:dyDescent="0.2">
      <c r="A128" s="180">
        <v>2251</v>
      </c>
      <c r="B128" s="181" t="s">
        <v>222</v>
      </c>
      <c r="C128" s="182">
        <v>0</v>
      </c>
      <c r="D128" s="181"/>
      <c r="E128" s="181"/>
      <c r="F128" s="181"/>
      <c r="G128" s="181"/>
      <c r="H128" s="181"/>
    </row>
    <row r="129" spans="1:8" x14ac:dyDescent="0.2">
      <c r="A129" s="180">
        <v>2252</v>
      </c>
      <c r="B129" s="181" t="s">
        <v>223</v>
      </c>
      <c r="C129" s="182">
        <v>0</v>
      </c>
      <c r="D129" s="181"/>
      <c r="E129" s="181"/>
      <c r="F129" s="181"/>
      <c r="G129" s="181"/>
      <c r="H129" s="181"/>
    </row>
    <row r="130" spans="1:8" x14ac:dyDescent="0.2">
      <c r="A130" s="180">
        <v>2253</v>
      </c>
      <c r="B130" s="181" t="s">
        <v>224</v>
      </c>
      <c r="C130" s="182">
        <v>0</v>
      </c>
      <c r="D130" s="181"/>
      <c r="E130" s="181"/>
      <c r="F130" s="181"/>
      <c r="G130" s="181"/>
      <c r="H130" s="181"/>
    </row>
    <row r="131" spans="1:8" x14ac:dyDescent="0.2">
      <c r="A131" s="180">
        <v>2254</v>
      </c>
      <c r="B131" s="181" t="s">
        <v>225</v>
      </c>
      <c r="C131" s="182">
        <v>0</v>
      </c>
      <c r="D131" s="181"/>
      <c r="E131" s="181"/>
      <c r="F131" s="181"/>
      <c r="G131" s="181"/>
      <c r="H131" s="181"/>
    </row>
    <row r="132" spans="1:8" x14ac:dyDescent="0.2">
      <c r="A132" s="180">
        <v>2255</v>
      </c>
      <c r="B132" s="181" t="s">
        <v>226</v>
      </c>
      <c r="C132" s="182">
        <v>0</v>
      </c>
      <c r="D132" s="181"/>
      <c r="E132" s="181"/>
      <c r="F132" s="181"/>
      <c r="G132" s="181"/>
      <c r="H132" s="181"/>
    </row>
    <row r="133" spans="1:8" x14ac:dyDescent="0.2">
      <c r="A133" s="180">
        <v>2256</v>
      </c>
      <c r="B133" s="181" t="s">
        <v>227</v>
      </c>
      <c r="C133" s="182">
        <v>0</v>
      </c>
      <c r="D133" s="181"/>
      <c r="E133" s="181"/>
      <c r="F133" s="181"/>
      <c r="G133" s="181"/>
      <c r="H133" s="181"/>
    </row>
    <row r="135" spans="1:8" x14ac:dyDescent="0.2">
      <c r="A135" s="130" t="s">
        <v>113</v>
      </c>
      <c r="B135" s="4"/>
      <c r="C135" s="4"/>
      <c r="D135" s="4"/>
      <c r="E135" s="4"/>
      <c r="F135" s="4"/>
      <c r="G135" s="4"/>
      <c r="H135" s="4"/>
    </row>
    <row r="136" spans="1:8" x14ac:dyDescent="0.2">
      <c r="A136" s="176" t="s">
        <v>92</v>
      </c>
      <c r="B136" s="8" t="s">
        <v>89</v>
      </c>
      <c r="C136" s="8" t="s">
        <v>90</v>
      </c>
      <c r="D136" s="8" t="s">
        <v>93</v>
      </c>
      <c r="E136" s="8" t="s">
        <v>137</v>
      </c>
      <c r="F136" s="8"/>
      <c r="G136" s="8"/>
      <c r="H136" s="8"/>
    </row>
    <row r="137" spans="1:8" x14ac:dyDescent="0.2">
      <c r="A137" s="177">
        <v>2159</v>
      </c>
      <c r="B137" s="178" t="s">
        <v>228</v>
      </c>
      <c r="C137" s="179">
        <v>0</v>
      </c>
      <c r="D137" s="178"/>
      <c r="E137" s="178"/>
      <c r="F137" s="178"/>
      <c r="G137" s="178"/>
      <c r="H137" s="178"/>
    </row>
    <row r="138" spans="1:8" x14ac:dyDescent="0.2">
      <c r="A138" s="180">
        <v>2199</v>
      </c>
      <c r="B138" s="181" t="s">
        <v>229</v>
      </c>
      <c r="C138" s="182">
        <v>0</v>
      </c>
      <c r="D138" s="181"/>
      <c r="E138" s="181"/>
      <c r="F138" s="181"/>
      <c r="G138" s="181"/>
      <c r="H138" s="181"/>
    </row>
    <row r="139" spans="1:8" x14ac:dyDescent="0.2">
      <c r="A139" s="180">
        <v>2240</v>
      </c>
      <c r="B139" s="181" t="s">
        <v>230</v>
      </c>
      <c r="C139" s="182">
        <f>SUM(C140:C142)</f>
        <v>0</v>
      </c>
      <c r="D139" s="181"/>
      <c r="E139" s="181"/>
      <c r="F139" s="181"/>
      <c r="G139" s="181"/>
      <c r="H139" s="181"/>
    </row>
    <row r="140" spans="1:8" x14ac:dyDescent="0.2">
      <c r="A140" s="180">
        <v>2241</v>
      </c>
      <c r="B140" s="181" t="s">
        <v>231</v>
      </c>
      <c r="C140" s="182">
        <v>0</v>
      </c>
      <c r="D140" s="181"/>
      <c r="E140" s="181"/>
      <c r="F140" s="181"/>
      <c r="G140" s="181"/>
      <c r="H140" s="181"/>
    </row>
    <row r="141" spans="1:8" x14ac:dyDescent="0.2">
      <c r="A141" s="180">
        <v>2242</v>
      </c>
      <c r="B141" s="181" t="s">
        <v>232</v>
      </c>
      <c r="C141" s="182">
        <v>0</v>
      </c>
      <c r="D141" s="181"/>
      <c r="E141" s="181"/>
      <c r="F141" s="181"/>
      <c r="G141" s="181"/>
      <c r="H141" s="181"/>
    </row>
    <row r="142" spans="1:8" x14ac:dyDescent="0.2">
      <c r="A142" s="180">
        <v>2249</v>
      </c>
      <c r="B142" s="181" t="s">
        <v>233</v>
      </c>
      <c r="C142" s="182">
        <v>0</v>
      </c>
      <c r="D142" s="181"/>
      <c r="E142" s="181"/>
      <c r="F142" s="181"/>
      <c r="G142" s="181"/>
      <c r="H142" s="181"/>
    </row>
    <row r="144" spans="1:8" x14ac:dyDescent="0.2">
      <c r="A144" s="5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9055118110236227" right="0.59055118110236227" top="0.74803149606299213" bottom="0.74803149606299213" header="0.31496062992125984" footer="0.31496062992125984"/>
  <pageSetup scale="72" orientation="landscape" r:id="rId1"/>
  <headerFooter>
    <oddFooter>&amp;RPágina &amp;P de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E218"/>
  <sheetViews>
    <sheetView showGridLines="0" topLeftCell="A202" zoomScaleNormal="100" workbookViewId="0">
      <selection activeCell="A236" sqref="A1:E236"/>
    </sheetView>
  </sheetViews>
  <sheetFormatPr baseColWidth="10" defaultColWidth="9.140625" defaultRowHeight="11.25" x14ac:dyDescent="0.2"/>
  <cols>
    <col min="1" max="1" width="6.7109375" style="134" customWidth="1"/>
    <col min="2" max="2" width="83" style="5" customWidth="1"/>
    <col min="3" max="3" width="10.85546875" style="5" bestFit="1" customWidth="1"/>
    <col min="4" max="4" width="15.7109375" style="7" customWidth="1"/>
    <col min="5" max="5" width="11.85546875" style="5" bestFit="1" customWidth="1"/>
    <col min="6" max="16384" width="9.140625" style="5"/>
  </cols>
  <sheetData>
    <row r="1" spans="1:5" s="11" customFormat="1" ht="18.95" customHeight="1" x14ac:dyDescent="0.25">
      <c r="A1" s="205" t="s">
        <v>560</v>
      </c>
      <c r="B1" s="205"/>
      <c r="C1" s="205"/>
      <c r="D1" s="62" t="s">
        <v>512</v>
      </c>
      <c r="E1" s="10">
        <v>2023</v>
      </c>
    </row>
    <row r="2" spans="1:5" s="3" customFormat="1" ht="18.95" customHeight="1" x14ac:dyDescent="0.25">
      <c r="A2" s="205" t="s">
        <v>517</v>
      </c>
      <c r="B2" s="205"/>
      <c r="C2" s="205"/>
      <c r="D2" s="62" t="s">
        <v>513</v>
      </c>
      <c r="E2" s="10" t="s">
        <v>515</v>
      </c>
    </row>
    <row r="3" spans="1:5" s="3" customFormat="1" ht="18.95" customHeight="1" x14ac:dyDescent="0.25">
      <c r="A3" s="205" t="s">
        <v>561</v>
      </c>
      <c r="B3" s="205"/>
      <c r="C3" s="205"/>
      <c r="D3" s="62" t="s">
        <v>514</v>
      </c>
      <c r="E3" s="10">
        <v>2</v>
      </c>
    </row>
    <row r="4" spans="1:5" x14ac:dyDescent="0.2">
      <c r="A4" s="146" t="s">
        <v>126</v>
      </c>
      <c r="B4" s="4"/>
      <c r="C4" s="4"/>
      <c r="D4" s="135"/>
      <c r="E4" s="4"/>
    </row>
    <row r="6" spans="1:5" x14ac:dyDescent="0.2">
      <c r="A6" s="131" t="s">
        <v>493</v>
      </c>
      <c r="B6" s="23"/>
      <c r="C6" s="23"/>
      <c r="D6" s="136"/>
      <c r="E6" s="23"/>
    </row>
    <row r="7" spans="1:5" x14ac:dyDescent="0.2">
      <c r="A7" s="132" t="s">
        <v>92</v>
      </c>
      <c r="B7" s="24" t="s">
        <v>89</v>
      </c>
      <c r="C7" s="24" t="s">
        <v>90</v>
      </c>
      <c r="D7" s="137" t="s">
        <v>234</v>
      </c>
      <c r="E7" s="24"/>
    </row>
    <row r="8" spans="1:5" x14ac:dyDescent="0.2">
      <c r="A8" s="147">
        <v>4100</v>
      </c>
      <c r="B8" s="122" t="s">
        <v>235</v>
      </c>
      <c r="C8" s="123">
        <f>SUM(C9+C19+C25+C28+C34+C37+C46)</f>
        <v>4384448.37</v>
      </c>
      <c r="D8" s="138"/>
      <c r="E8" s="128"/>
    </row>
    <row r="9" spans="1:5" x14ac:dyDescent="0.2">
      <c r="A9" s="148">
        <v>4110</v>
      </c>
      <c r="B9" s="124" t="s">
        <v>236</v>
      </c>
      <c r="C9" s="125">
        <f>SUM(C10:C18)</f>
        <v>0</v>
      </c>
      <c r="D9" s="139"/>
      <c r="E9" s="129"/>
    </row>
    <row r="10" spans="1:5" x14ac:dyDescent="0.2">
      <c r="A10" s="148">
        <v>4111</v>
      </c>
      <c r="B10" s="124" t="s">
        <v>237</v>
      </c>
      <c r="C10" s="125">
        <v>0</v>
      </c>
      <c r="D10" s="139"/>
      <c r="E10" s="129"/>
    </row>
    <row r="11" spans="1:5" x14ac:dyDescent="0.2">
      <c r="A11" s="148">
        <v>4112</v>
      </c>
      <c r="B11" s="124" t="s">
        <v>238</v>
      </c>
      <c r="C11" s="125">
        <v>0</v>
      </c>
      <c r="D11" s="139"/>
      <c r="E11" s="129"/>
    </row>
    <row r="12" spans="1:5" x14ac:dyDescent="0.2">
      <c r="A12" s="148">
        <v>4113</v>
      </c>
      <c r="B12" s="124" t="s">
        <v>239</v>
      </c>
      <c r="C12" s="125">
        <v>0</v>
      </c>
      <c r="D12" s="139"/>
      <c r="E12" s="129"/>
    </row>
    <row r="13" spans="1:5" x14ac:dyDescent="0.2">
      <c r="A13" s="148">
        <v>4114</v>
      </c>
      <c r="B13" s="124" t="s">
        <v>240</v>
      </c>
      <c r="C13" s="125">
        <v>0</v>
      </c>
      <c r="D13" s="139"/>
      <c r="E13" s="129"/>
    </row>
    <row r="14" spans="1:5" x14ac:dyDescent="0.2">
      <c r="A14" s="148">
        <v>4115</v>
      </c>
      <c r="B14" s="124" t="s">
        <v>241</v>
      </c>
      <c r="C14" s="125">
        <v>0</v>
      </c>
      <c r="D14" s="139"/>
      <c r="E14" s="129"/>
    </row>
    <row r="15" spans="1:5" x14ac:dyDescent="0.2">
      <c r="A15" s="148">
        <v>4116</v>
      </c>
      <c r="B15" s="124" t="s">
        <v>242</v>
      </c>
      <c r="C15" s="125">
        <v>0</v>
      </c>
      <c r="D15" s="139"/>
      <c r="E15" s="129"/>
    </row>
    <row r="16" spans="1:5" x14ac:dyDescent="0.2">
      <c r="A16" s="148">
        <v>4117</v>
      </c>
      <c r="B16" s="124" t="s">
        <v>243</v>
      </c>
      <c r="C16" s="125">
        <v>0</v>
      </c>
      <c r="D16" s="139"/>
      <c r="E16" s="129"/>
    </row>
    <row r="17" spans="1:5" ht="22.5" x14ac:dyDescent="0.2">
      <c r="A17" s="148">
        <v>4118</v>
      </c>
      <c r="B17" s="127" t="s">
        <v>421</v>
      </c>
      <c r="C17" s="125">
        <v>0</v>
      </c>
      <c r="D17" s="139"/>
      <c r="E17" s="129"/>
    </row>
    <row r="18" spans="1:5" x14ac:dyDescent="0.2">
      <c r="A18" s="148">
        <v>4119</v>
      </c>
      <c r="B18" s="124" t="s">
        <v>244</v>
      </c>
      <c r="C18" s="125">
        <v>0</v>
      </c>
      <c r="D18" s="139"/>
      <c r="E18" s="129"/>
    </row>
    <row r="19" spans="1:5" x14ac:dyDescent="0.2">
      <c r="A19" s="148">
        <v>4120</v>
      </c>
      <c r="B19" s="124" t="s">
        <v>245</v>
      </c>
      <c r="C19" s="125">
        <f>SUM(C20:C24)</f>
        <v>0</v>
      </c>
      <c r="D19" s="139"/>
      <c r="E19" s="129"/>
    </row>
    <row r="20" spans="1:5" x14ac:dyDescent="0.2">
      <c r="A20" s="148">
        <v>4121</v>
      </c>
      <c r="B20" s="124" t="s">
        <v>246</v>
      </c>
      <c r="C20" s="125">
        <v>0</v>
      </c>
      <c r="D20" s="139"/>
      <c r="E20" s="129"/>
    </row>
    <row r="21" spans="1:5" x14ac:dyDescent="0.2">
      <c r="A21" s="148">
        <v>4122</v>
      </c>
      <c r="B21" s="124" t="s">
        <v>422</v>
      </c>
      <c r="C21" s="125">
        <v>0</v>
      </c>
      <c r="D21" s="139"/>
      <c r="E21" s="129"/>
    </row>
    <row r="22" spans="1:5" x14ac:dyDescent="0.2">
      <c r="A22" s="148">
        <v>4123</v>
      </c>
      <c r="B22" s="124" t="s">
        <v>247</v>
      </c>
      <c r="C22" s="125">
        <v>0</v>
      </c>
      <c r="D22" s="139"/>
      <c r="E22" s="129"/>
    </row>
    <row r="23" spans="1:5" x14ac:dyDescent="0.2">
      <c r="A23" s="148">
        <v>4124</v>
      </c>
      <c r="B23" s="124" t="s">
        <v>248</v>
      </c>
      <c r="C23" s="125">
        <v>0</v>
      </c>
      <c r="D23" s="139"/>
      <c r="E23" s="129"/>
    </row>
    <row r="24" spans="1:5" x14ac:dyDescent="0.2">
      <c r="A24" s="148">
        <v>4129</v>
      </c>
      <c r="B24" s="124" t="s">
        <v>249</v>
      </c>
      <c r="C24" s="125">
        <v>0</v>
      </c>
      <c r="D24" s="139"/>
      <c r="E24" s="129"/>
    </row>
    <row r="25" spans="1:5" x14ac:dyDescent="0.2">
      <c r="A25" s="148">
        <v>4130</v>
      </c>
      <c r="B25" s="124" t="s">
        <v>250</v>
      </c>
      <c r="C25" s="125">
        <f>SUM(C26:C27)</f>
        <v>0</v>
      </c>
      <c r="D25" s="139"/>
      <c r="E25" s="129"/>
    </row>
    <row r="26" spans="1:5" x14ac:dyDescent="0.2">
      <c r="A26" s="148">
        <v>4131</v>
      </c>
      <c r="B26" s="124" t="s">
        <v>251</v>
      </c>
      <c r="C26" s="125">
        <v>0</v>
      </c>
      <c r="D26" s="139"/>
      <c r="E26" s="129"/>
    </row>
    <row r="27" spans="1:5" ht="22.5" x14ac:dyDescent="0.2">
      <c r="A27" s="148">
        <v>4132</v>
      </c>
      <c r="B27" s="127" t="s">
        <v>423</v>
      </c>
      <c r="C27" s="125">
        <v>0</v>
      </c>
      <c r="D27" s="139"/>
      <c r="E27" s="129"/>
    </row>
    <row r="28" spans="1:5" x14ac:dyDescent="0.2">
      <c r="A28" s="148">
        <v>4140</v>
      </c>
      <c r="B28" s="124" t="s">
        <v>252</v>
      </c>
      <c r="C28" s="125">
        <f>SUM(C29:C33)</f>
        <v>0</v>
      </c>
      <c r="D28" s="139"/>
      <c r="E28" s="129"/>
    </row>
    <row r="29" spans="1:5" x14ac:dyDescent="0.2">
      <c r="A29" s="148">
        <v>4141</v>
      </c>
      <c r="B29" s="124" t="s">
        <v>253</v>
      </c>
      <c r="C29" s="125">
        <v>0</v>
      </c>
      <c r="D29" s="139"/>
      <c r="E29" s="129"/>
    </row>
    <row r="30" spans="1:5" x14ac:dyDescent="0.2">
      <c r="A30" s="148">
        <v>4143</v>
      </c>
      <c r="B30" s="124" t="s">
        <v>254</v>
      </c>
      <c r="C30" s="125">
        <v>0</v>
      </c>
      <c r="D30" s="139"/>
      <c r="E30" s="129"/>
    </row>
    <row r="31" spans="1:5" x14ac:dyDescent="0.2">
      <c r="A31" s="148">
        <v>4144</v>
      </c>
      <c r="B31" s="124" t="s">
        <v>255</v>
      </c>
      <c r="C31" s="125">
        <v>0</v>
      </c>
      <c r="D31" s="139"/>
      <c r="E31" s="129"/>
    </row>
    <row r="32" spans="1:5" ht="22.5" x14ac:dyDescent="0.2">
      <c r="A32" s="148">
        <v>4145</v>
      </c>
      <c r="B32" s="127" t="s">
        <v>424</v>
      </c>
      <c r="C32" s="125">
        <v>0</v>
      </c>
      <c r="D32" s="139"/>
      <c r="E32" s="129"/>
    </row>
    <row r="33" spans="1:5" x14ac:dyDescent="0.2">
      <c r="A33" s="148">
        <v>4149</v>
      </c>
      <c r="B33" s="124" t="s">
        <v>256</v>
      </c>
      <c r="C33" s="125">
        <v>0</v>
      </c>
      <c r="D33" s="139"/>
      <c r="E33" s="129"/>
    </row>
    <row r="34" spans="1:5" x14ac:dyDescent="0.2">
      <c r="A34" s="148">
        <v>4150</v>
      </c>
      <c r="B34" s="124" t="s">
        <v>425</v>
      </c>
      <c r="C34" s="125">
        <f>SUM(C35:C36)</f>
        <v>85305.919999999998</v>
      </c>
      <c r="D34" s="139"/>
      <c r="E34" s="129"/>
    </row>
    <row r="35" spans="1:5" x14ac:dyDescent="0.2">
      <c r="A35" s="148">
        <v>4151</v>
      </c>
      <c r="B35" s="124" t="s">
        <v>425</v>
      </c>
      <c r="C35" s="125">
        <v>85305.919999999998</v>
      </c>
      <c r="D35" s="139" t="s">
        <v>565</v>
      </c>
      <c r="E35" s="129"/>
    </row>
    <row r="36" spans="1:5" ht="22.5" x14ac:dyDescent="0.2">
      <c r="A36" s="148">
        <v>4154</v>
      </c>
      <c r="B36" s="127" t="s">
        <v>426</v>
      </c>
      <c r="C36" s="125">
        <v>0</v>
      </c>
      <c r="D36" s="139"/>
      <c r="E36" s="129"/>
    </row>
    <row r="37" spans="1:5" x14ac:dyDescent="0.2">
      <c r="A37" s="148">
        <v>4160</v>
      </c>
      <c r="B37" s="124" t="s">
        <v>427</v>
      </c>
      <c r="C37" s="125">
        <f>SUM(C38:C45)</f>
        <v>0</v>
      </c>
      <c r="D37" s="139"/>
      <c r="E37" s="129"/>
    </row>
    <row r="38" spans="1:5" x14ac:dyDescent="0.2">
      <c r="A38" s="148">
        <v>4161</v>
      </c>
      <c r="B38" s="124" t="s">
        <v>257</v>
      </c>
      <c r="C38" s="125">
        <v>0</v>
      </c>
      <c r="D38" s="139"/>
      <c r="E38" s="129"/>
    </row>
    <row r="39" spans="1:5" x14ac:dyDescent="0.2">
      <c r="A39" s="148">
        <v>4162</v>
      </c>
      <c r="B39" s="124" t="s">
        <v>258</v>
      </c>
      <c r="C39" s="125">
        <v>0</v>
      </c>
      <c r="D39" s="139"/>
      <c r="E39" s="129"/>
    </row>
    <row r="40" spans="1:5" x14ac:dyDescent="0.2">
      <c r="A40" s="148">
        <v>4163</v>
      </c>
      <c r="B40" s="124" t="s">
        <v>259</v>
      </c>
      <c r="C40" s="125">
        <v>0</v>
      </c>
      <c r="D40" s="139"/>
      <c r="E40" s="129"/>
    </row>
    <row r="41" spans="1:5" x14ac:dyDescent="0.2">
      <c r="A41" s="148">
        <v>4164</v>
      </c>
      <c r="B41" s="124" t="s">
        <v>260</v>
      </c>
      <c r="C41" s="125">
        <v>0</v>
      </c>
      <c r="D41" s="139"/>
      <c r="E41" s="129"/>
    </row>
    <row r="42" spans="1:5" x14ac:dyDescent="0.2">
      <c r="A42" s="148">
        <v>4165</v>
      </c>
      <c r="B42" s="124" t="s">
        <v>261</v>
      </c>
      <c r="C42" s="125">
        <v>0</v>
      </c>
      <c r="D42" s="139"/>
      <c r="E42" s="129"/>
    </row>
    <row r="43" spans="1:5" ht="22.5" x14ac:dyDescent="0.2">
      <c r="A43" s="148">
        <v>4166</v>
      </c>
      <c r="B43" s="127" t="s">
        <v>428</v>
      </c>
      <c r="C43" s="125">
        <v>0</v>
      </c>
      <c r="D43" s="139"/>
      <c r="E43" s="129"/>
    </row>
    <row r="44" spans="1:5" x14ac:dyDescent="0.2">
      <c r="A44" s="148">
        <v>4168</v>
      </c>
      <c r="B44" s="124" t="s">
        <v>262</v>
      </c>
      <c r="C44" s="125">
        <v>0</v>
      </c>
      <c r="D44" s="139"/>
      <c r="E44" s="129"/>
    </row>
    <row r="45" spans="1:5" x14ac:dyDescent="0.2">
      <c r="A45" s="148">
        <v>4169</v>
      </c>
      <c r="B45" s="124" t="s">
        <v>263</v>
      </c>
      <c r="C45" s="125">
        <v>0</v>
      </c>
      <c r="D45" s="139"/>
      <c r="E45" s="129"/>
    </row>
    <row r="46" spans="1:5" x14ac:dyDescent="0.2">
      <c r="A46" s="148">
        <v>4170</v>
      </c>
      <c r="B46" s="124" t="s">
        <v>507</v>
      </c>
      <c r="C46" s="125">
        <f>SUM(C47:C54)</f>
        <v>4299142.45</v>
      </c>
      <c r="D46" s="139"/>
      <c r="E46" s="129"/>
    </row>
    <row r="47" spans="1:5" x14ac:dyDescent="0.2">
      <c r="A47" s="148">
        <v>4171</v>
      </c>
      <c r="B47" s="124" t="s">
        <v>429</v>
      </c>
      <c r="C47" s="125">
        <v>0</v>
      </c>
      <c r="D47" s="139"/>
      <c r="E47" s="129"/>
    </row>
    <row r="48" spans="1:5" x14ac:dyDescent="0.2">
      <c r="A48" s="148">
        <v>4172</v>
      </c>
      <c r="B48" s="124" t="s">
        <v>430</v>
      </c>
      <c r="C48" s="125">
        <v>0</v>
      </c>
      <c r="D48" s="139"/>
      <c r="E48" s="129"/>
    </row>
    <row r="49" spans="1:5" ht="42.75" customHeight="1" x14ac:dyDescent="0.2">
      <c r="A49" s="148">
        <v>4173</v>
      </c>
      <c r="B49" s="152" t="s">
        <v>431</v>
      </c>
      <c r="C49" s="153">
        <v>4299142.45</v>
      </c>
      <c r="D49" s="213" t="s">
        <v>566</v>
      </c>
      <c r="E49" s="213"/>
    </row>
    <row r="50" spans="1:5" ht="22.5" x14ac:dyDescent="0.2">
      <c r="A50" s="148">
        <v>4174</v>
      </c>
      <c r="B50" s="127" t="s">
        <v>432</v>
      </c>
      <c r="C50" s="125">
        <v>0</v>
      </c>
      <c r="D50" s="139"/>
      <c r="E50" s="129"/>
    </row>
    <row r="51" spans="1:5" ht="22.5" x14ac:dyDescent="0.2">
      <c r="A51" s="148">
        <v>4175</v>
      </c>
      <c r="B51" s="127" t="s">
        <v>433</v>
      </c>
      <c r="C51" s="125">
        <v>0</v>
      </c>
      <c r="D51" s="139"/>
      <c r="E51" s="129"/>
    </row>
    <row r="52" spans="1:5" ht="22.5" x14ac:dyDescent="0.2">
      <c r="A52" s="148">
        <v>4176</v>
      </c>
      <c r="B52" s="127" t="s">
        <v>434</v>
      </c>
      <c r="C52" s="125">
        <v>0</v>
      </c>
      <c r="D52" s="139"/>
      <c r="E52" s="129"/>
    </row>
    <row r="53" spans="1:5" ht="22.5" x14ac:dyDescent="0.2">
      <c r="A53" s="148">
        <v>4177</v>
      </c>
      <c r="B53" s="127" t="s">
        <v>435</v>
      </c>
      <c r="C53" s="125">
        <v>0</v>
      </c>
      <c r="D53" s="139"/>
      <c r="E53" s="129"/>
    </row>
    <row r="54" spans="1:5" ht="22.5" x14ac:dyDescent="0.2">
      <c r="A54" s="148">
        <v>4178</v>
      </c>
      <c r="B54" s="127" t="s">
        <v>436</v>
      </c>
      <c r="C54" s="125">
        <v>0</v>
      </c>
      <c r="D54" s="139"/>
      <c r="E54" s="129"/>
    </row>
    <row r="55" spans="1:5" x14ac:dyDescent="0.2">
      <c r="A55" s="149"/>
      <c r="B55" s="26"/>
      <c r="C55" s="27"/>
      <c r="D55" s="140"/>
      <c r="E55" s="25"/>
    </row>
    <row r="56" spans="1:5" x14ac:dyDescent="0.2">
      <c r="A56" s="131" t="s">
        <v>492</v>
      </c>
      <c r="B56" s="23"/>
      <c r="C56" s="23"/>
      <c r="D56" s="136"/>
      <c r="E56" s="23"/>
    </row>
    <row r="57" spans="1:5" x14ac:dyDescent="0.2">
      <c r="A57" s="132" t="s">
        <v>92</v>
      </c>
      <c r="B57" s="24" t="s">
        <v>89</v>
      </c>
      <c r="C57" s="24" t="s">
        <v>90</v>
      </c>
      <c r="D57" s="137" t="s">
        <v>234</v>
      </c>
      <c r="E57" s="24"/>
    </row>
    <row r="58" spans="1:5" ht="33.75" x14ac:dyDescent="0.2">
      <c r="A58" s="147">
        <v>4200</v>
      </c>
      <c r="B58" s="126" t="s">
        <v>437</v>
      </c>
      <c r="C58" s="123">
        <f>+C59+C65</f>
        <v>11324363.550000001</v>
      </c>
      <c r="D58" s="138"/>
      <c r="E58" s="128"/>
    </row>
    <row r="59" spans="1:5" ht="22.5" x14ac:dyDescent="0.2">
      <c r="A59" s="148">
        <v>4210</v>
      </c>
      <c r="B59" s="127" t="s">
        <v>438</v>
      </c>
      <c r="C59" s="125">
        <f>SUM(C60:C64)</f>
        <v>0</v>
      </c>
      <c r="D59" s="139"/>
      <c r="E59" s="129"/>
    </row>
    <row r="60" spans="1:5" x14ac:dyDescent="0.2">
      <c r="A60" s="148">
        <v>4211</v>
      </c>
      <c r="B60" s="124" t="s">
        <v>264</v>
      </c>
      <c r="C60" s="125">
        <v>0</v>
      </c>
      <c r="D60" s="139"/>
      <c r="E60" s="129"/>
    </row>
    <row r="61" spans="1:5" x14ac:dyDescent="0.2">
      <c r="A61" s="148">
        <v>4212</v>
      </c>
      <c r="B61" s="124" t="s">
        <v>265</v>
      </c>
      <c r="C61" s="125">
        <v>0</v>
      </c>
      <c r="D61" s="139"/>
      <c r="E61" s="129"/>
    </row>
    <row r="62" spans="1:5" x14ac:dyDescent="0.2">
      <c r="A62" s="148">
        <v>4213</v>
      </c>
      <c r="B62" s="124" t="s">
        <v>266</v>
      </c>
      <c r="C62" s="125">
        <v>0</v>
      </c>
      <c r="D62" s="139"/>
      <c r="E62" s="129"/>
    </row>
    <row r="63" spans="1:5" x14ac:dyDescent="0.2">
      <c r="A63" s="148">
        <v>4214</v>
      </c>
      <c r="B63" s="124" t="s">
        <v>439</v>
      </c>
      <c r="C63" s="125">
        <v>0</v>
      </c>
      <c r="D63" s="139"/>
      <c r="E63" s="129"/>
    </row>
    <row r="64" spans="1:5" x14ac:dyDescent="0.2">
      <c r="A64" s="148">
        <v>4215</v>
      </c>
      <c r="B64" s="124" t="s">
        <v>440</v>
      </c>
      <c r="C64" s="125">
        <v>0</v>
      </c>
      <c r="D64" s="139"/>
      <c r="E64" s="129"/>
    </row>
    <row r="65" spans="1:5" x14ac:dyDescent="0.2">
      <c r="A65" s="148">
        <v>4220</v>
      </c>
      <c r="B65" s="124" t="s">
        <v>267</v>
      </c>
      <c r="C65" s="125">
        <f>SUM(C66:C69)</f>
        <v>11324363.550000001</v>
      </c>
      <c r="D65" s="139"/>
      <c r="E65" s="129"/>
    </row>
    <row r="66" spans="1:5" x14ac:dyDescent="0.2">
      <c r="A66" s="148">
        <v>4221</v>
      </c>
      <c r="B66" s="124" t="s">
        <v>268</v>
      </c>
      <c r="C66" s="125">
        <v>11324363.550000001</v>
      </c>
      <c r="D66" s="60" t="s">
        <v>567</v>
      </c>
      <c r="E66" s="129"/>
    </row>
    <row r="67" spans="1:5" x14ac:dyDescent="0.2">
      <c r="A67" s="148">
        <v>4223</v>
      </c>
      <c r="B67" s="124" t="s">
        <v>269</v>
      </c>
      <c r="C67" s="125">
        <v>0</v>
      </c>
      <c r="D67" s="139"/>
      <c r="E67" s="129"/>
    </row>
    <row r="68" spans="1:5" x14ac:dyDescent="0.2">
      <c r="A68" s="148">
        <v>4225</v>
      </c>
      <c r="B68" s="124" t="s">
        <v>271</v>
      </c>
      <c r="C68" s="125">
        <v>0</v>
      </c>
      <c r="D68" s="139"/>
      <c r="E68" s="129"/>
    </row>
    <row r="69" spans="1:5" x14ac:dyDescent="0.2">
      <c r="A69" s="148">
        <v>4227</v>
      </c>
      <c r="B69" s="124" t="s">
        <v>441</v>
      </c>
      <c r="C69" s="125">
        <v>0</v>
      </c>
      <c r="D69" s="139"/>
      <c r="E69" s="129"/>
    </row>
    <row r="70" spans="1:5" x14ac:dyDescent="0.2">
      <c r="A70" s="133"/>
      <c r="B70" s="25"/>
      <c r="C70" s="25"/>
      <c r="D70" s="141"/>
      <c r="E70" s="25"/>
    </row>
    <row r="71" spans="1:5" x14ac:dyDescent="0.2">
      <c r="A71" s="131" t="s">
        <v>500</v>
      </c>
      <c r="B71" s="23"/>
      <c r="C71" s="23"/>
      <c r="D71" s="136"/>
      <c r="E71" s="23"/>
    </row>
    <row r="72" spans="1:5" x14ac:dyDescent="0.2">
      <c r="A72" s="132" t="s">
        <v>92</v>
      </c>
      <c r="B72" s="24" t="s">
        <v>89</v>
      </c>
      <c r="C72" s="24" t="s">
        <v>90</v>
      </c>
      <c r="D72" s="137" t="s">
        <v>93</v>
      </c>
      <c r="E72" s="24" t="s">
        <v>137</v>
      </c>
    </row>
    <row r="73" spans="1:5" x14ac:dyDescent="0.2">
      <c r="A73" s="150">
        <v>4300</v>
      </c>
      <c r="B73" s="122" t="s">
        <v>272</v>
      </c>
      <c r="C73" s="123">
        <f>C74+C77+C83+C85+C87</f>
        <v>26296.7</v>
      </c>
      <c r="D73" s="142"/>
      <c r="E73" s="122"/>
    </row>
    <row r="74" spans="1:5" x14ac:dyDescent="0.2">
      <c r="A74" s="151">
        <v>4310</v>
      </c>
      <c r="B74" s="124" t="s">
        <v>273</v>
      </c>
      <c r="C74" s="125">
        <f>SUM(C75:C76)</f>
        <v>0</v>
      </c>
      <c r="D74" s="143"/>
      <c r="E74" s="124"/>
    </row>
    <row r="75" spans="1:5" x14ac:dyDescent="0.2">
      <c r="A75" s="151">
        <v>4311</v>
      </c>
      <c r="B75" s="124" t="s">
        <v>442</v>
      </c>
      <c r="C75" s="125">
        <v>0</v>
      </c>
      <c r="D75" s="143"/>
      <c r="E75" s="124"/>
    </row>
    <row r="76" spans="1:5" x14ac:dyDescent="0.2">
      <c r="A76" s="151">
        <v>4319</v>
      </c>
      <c r="B76" s="124" t="s">
        <v>274</v>
      </c>
      <c r="C76" s="125">
        <v>0</v>
      </c>
      <c r="D76" s="143"/>
      <c r="E76" s="124"/>
    </row>
    <row r="77" spans="1:5" x14ac:dyDescent="0.2">
      <c r="A77" s="151">
        <v>4320</v>
      </c>
      <c r="B77" s="124" t="s">
        <v>275</v>
      </c>
      <c r="C77" s="125">
        <f>SUM(C78:C82)</f>
        <v>0</v>
      </c>
      <c r="D77" s="143"/>
      <c r="E77" s="124"/>
    </row>
    <row r="78" spans="1:5" x14ac:dyDescent="0.2">
      <c r="A78" s="151">
        <v>4321</v>
      </c>
      <c r="B78" s="124" t="s">
        <v>276</v>
      </c>
      <c r="C78" s="125">
        <v>0</v>
      </c>
      <c r="D78" s="143"/>
      <c r="E78" s="124"/>
    </row>
    <row r="79" spans="1:5" x14ac:dyDescent="0.2">
      <c r="A79" s="151">
        <v>4322</v>
      </c>
      <c r="B79" s="124" t="s">
        <v>277</v>
      </c>
      <c r="C79" s="125">
        <v>0</v>
      </c>
      <c r="D79" s="143"/>
      <c r="E79" s="124"/>
    </row>
    <row r="80" spans="1:5" x14ac:dyDescent="0.2">
      <c r="A80" s="151">
        <v>4323</v>
      </c>
      <c r="B80" s="124" t="s">
        <v>278</v>
      </c>
      <c r="C80" s="125">
        <v>0</v>
      </c>
      <c r="D80" s="143"/>
      <c r="E80" s="124"/>
    </row>
    <row r="81" spans="1:5" x14ac:dyDescent="0.2">
      <c r="A81" s="151">
        <v>4324</v>
      </c>
      <c r="B81" s="124" t="s">
        <v>279</v>
      </c>
      <c r="C81" s="125">
        <v>0</v>
      </c>
      <c r="D81" s="143"/>
      <c r="E81" s="124"/>
    </row>
    <row r="82" spans="1:5" x14ac:dyDescent="0.2">
      <c r="A82" s="151">
        <v>4325</v>
      </c>
      <c r="B82" s="124" t="s">
        <v>280</v>
      </c>
      <c r="C82" s="125">
        <v>0</v>
      </c>
      <c r="D82" s="143"/>
      <c r="E82" s="124"/>
    </row>
    <row r="83" spans="1:5" x14ac:dyDescent="0.2">
      <c r="A83" s="151">
        <v>4330</v>
      </c>
      <c r="B83" s="124" t="s">
        <v>281</v>
      </c>
      <c r="C83" s="125">
        <f>SUM(C84)</f>
        <v>0</v>
      </c>
      <c r="D83" s="143"/>
      <c r="E83" s="124"/>
    </row>
    <row r="84" spans="1:5" x14ac:dyDescent="0.2">
      <c r="A84" s="151">
        <v>4331</v>
      </c>
      <c r="B84" s="124" t="s">
        <v>281</v>
      </c>
      <c r="C84" s="125">
        <v>0</v>
      </c>
      <c r="D84" s="143"/>
      <c r="E84" s="124"/>
    </row>
    <row r="85" spans="1:5" x14ac:dyDescent="0.2">
      <c r="A85" s="151">
        <v>4340</v>
      </c>
      <c r="B85" s="124" t="s">
        <v>282</v>
      </c>
      <c r="C85" s="125">
        <f>SUM(C86)</f>
        <v>0</v>
      </c>
      <c r="D85" s="143"/>
      <c r="E85" s="124"/>
    </row>
    <row r="86" spans="1:5" x14ac:dyDescent="0.2">
      <c r="A86" s="151">
        <v>4341</v>
      </c>
      <c r="B86" s="124" t="s">
        <v>282</v>
      </c>
      <c r="C86" s="125">
        <v>0</v>
      </c>
      <c r="D86" s="143"/>
      <c r="E86" s="124"/>
    </row>
    <row r="87" spans="1:5" x14ac:dyDescent="0.2">
      <c r="A87" s="151">
        <v>4390</v>
      </c>
      <c r="B87" s="124" t="s">
        <v>283</v>
      </c>
      <c r="C87" s="125">
        <f>SUM(C88:C94)</f>
        <v>26296.7</v>
      </c>
      <c r="D87" s="143"/>
      <c r="E87" s="124"/>
    </row>
    <row r="88" spans="1:5" x14ac:dyDescent="0.2">
      <c r="A88" s="151">
        <v>4392</v>
      </c>
      <c r="B88" s="124" t="s">
        <v>284</v>
      </c>
      <c r="C88" s="125">
        <v>0</v>
      </c>
      <c r="D88" s="143"/>
      <c r="E88" s="124"/>
    </row>
    <row r="89" spans="1:5" x14ac:dyDescent="0.2">
      <c r="A89" s="151">
        <v>4393</v>
      </c>
      <c r="B89" s="124" t="s">
        <v>443</v>
      </c>
      <c r="C89" s="125">
        <v>0</v>
      </c>
      <c r="D89" s="143"/>
      <c r="E89" s="124"/>
    </row>
    <row r="90" spans="1:5" x14ac:dyDescent="0.2">
      <c r="A90" s="151">
        <v>4394</v>
      </c>
      <c r="B90" s="124" t="s">
        <v>285</v>
      </c>
      <c r="C90" s="125">
        <v>0</v>
      </c>
      <c r="D90" s="143"/>
      <c r="E90" s="124"/>
    </row>
    <row r="91" spans="1:5" x14ac:dyDescent="0.2">
      <c r="A91" s="151">
        <v>4395</v>
      </c>
      <c r="B91" s="124" t="s">
        <v>286</v>
      </c>
      <c r="C91" s="125">
        <v>0</v>
      </c>
      <c r="D91" s="143"/>
      <c r="E91" s="124"/>
    </row>
    <row r="92" spans="1:5" x14ac:dyDescent="0.2">
      <c r="A92" s="151">
        <v>4396</v>
      </c>
      <c r="B92" s="124" t="s">
        <v>287</v>
      </c>
      <c r="C92" s="125">
        <v>0</v>
      </c>
      <c r="D92" s="143"/>
      <c r="E92" s="124"/>
    </row>
    <row r="93" spans="1:5" x14ac:dyDescent="0.2">
      <c r="A93" s="151">
        <v>4397</v>
      </c>
      <c r="B93" s="124" t="s">
        <v>444</v>
      </c>
      <c r="C93" s="125">
        <v>0</v>
      </c>
      <c r="D93" s="143"/>
      <c r="E93" s="124"/>
    </row>
    <row r="94" spans="1:5" x14ac:dyDescent="0.2">
      <c r="A94" s="151">
        <v>4399</v>
      </c>
      <c r="B94" s="124" t="s">
        <v>283</v>
      </c>
      <c r="C94" s="125">
        <v>26296.7</v>
      </c>
      <c r="D94" s="124" t="s">
        <v>568</v>
      </c>
      <c r="E94" s="124"/>
    </row>
    <row r="95" spans="1:5" x14ac:dyDescent="0.2">
      <c r="A95" s="133"/>
      <c r="B95" s="25"/>
      <c r="C95" s="25"/>
      <c r="D95" s="141"/>
      <c r="E95" s="25"/>
    </row>
    <row r="96" spans="1:5" x14ac:dyDescent="0.2">
      <c r="A96" s="131" t="s">
        <v>494</v>
      </c>
      <c r="B96" s="23"/>
      <c r="C96" s="23"/>
      <c r="D96" s="136"/>
      <c r="E96" s="23"/>
    </row>
    <row r="97" spans="1:5" x14ac:dyDescent="0.2">
      <c r="A97" s="132" t="s">
        <v>92</v>
      </c>
      <c r="B97" s="24" t="s">
        <v>89</v>
      </c>
      <c r="C97" s="24" t="s">
        <v>90</v>
      </c>
      <c r="D97" s="137" t="s">
        <v>288</v>
      </c>
      <c r="E97" s="24" t="s">
        <v>137</v>
      </c>
    </row>
    <row r="98" spans="1:5" x14ac:dyDescent="0.2">
      <c r="A98" s="150">
        <v>5000</v>
      </c>
      <c r="B98" s="122" t="s">
        <v>289</v>
      </c>
      <c r="C98" s="123">
        <f>C99+C127+C160+C170+C185+C214</f>
        <v>13182349.140000001</v>
      </c>
      <c r="D98" s="144">
        <v>1</v>
      </c>
      <c r="E98" s="122"/>
    </row>
    <row r="99" spans="1:5" x14ac:dyDescent="0.2">
      <c r="A99" s="151">
        <v>5100</v>
      </c>
      <c r="B99" s="124" t="s">
        <v>290</v>
      </c>
      <c r="C99" s="125">
        <f>C100+C107+C117</f>
        <v>11695480.9</v>
      </c>
      <c r="D99" s="145">
        <f>C99/$C$98</f>
        <v>0.88720764226397963</v>
      </c>
      <c r="E99" s="124"/>
    </row>
    <row r="100" spans="1:5" x14ac:dyDescent="0.2">
      <c r="A100" s="151">
        <v>5110</v>
      </c>
      <c r="B100" s="124" t="s">
        <v>291</v>
      </c>
      <c r="C100" s="125">
        <f>SUM(C101:C106)</f>
        <v>9337646.7300000004</v>
      </c>
      <c r="D100" s="145">
        <f t="shared" ref="D100:D163" si="0">C100/$C$98</f>
        <v>0.70834466837676247</v>
      </c>
      <c r="E100" s="124"/>
    </row>
    <row r="101" spans="1:5" ht="56.25" x14ac:dyDescent="0.2">
      <c r="A101" s="148">
        <v>5111</v>
      </c>
      <c r="B101" s="154" t="s">
        <v>292</v>
      </c>
      <c r="C101" s="153">
        <v>3302752.59</v>
      </c>
      <c r="D101" s="155">
        <f t="shared" si="0"/>
        <v>0.25054355296798031</v>
      </c>
      <c r="E101" s="152" t="s">
        <v>569</v>
      </c>
    </row>
    <row r="102" spans="1:5" x14ac:dyDescent="0.2">
      <c r="A102" s="148">
        <v>5112</v>
      </c>
      <c r="B102" s="154" t="s">
        <v>293</v>
      </c>
      <c r="C102" s="153">
        <v>1100053.1499999999</v>
      </c>
      <c r="D102" s="155">
        <f t="shared" si="0"/>
        <v>8.3448946641994329E-2</v>
      </c>
      <c r="E102" s="154"/>
    </row>
    <row r="103" spans="1:5" x14ac:dyDescent="0.2">
      <c r="A103" s="148">
        <v>5113</v>
      </c>
      <c r="B103" s="154" t="s">
        <v>294</v>
      </c>
      <c r="C103" s="153">
        <v>503417.09</v>
      </c>
      <c r="D103" s="155">
        <f t="shared" si="0"/>
        <v>3.8188723774008615E-2</v>
      </c>
      <c r="E103" s="154"/>
    </row>
    <row r="104" spans="1:5" ht="56.25" x14ac:dyDescent="0.2">
      <c r="A104" s="148">
        <v>5114</v>
      </c>
      <c r="B104" s="154" t="s">
        <v>295</v>
      </c>
      <c r="C104" s="153">
        <v>1364598.81</v>
      </c>
      <c r="D104" s="155">
        <f t="shared" si="0"/>
        <v>0.10351711940774769</v>
      </c>
      <c r="E104" s="152" t="s">
        <v>569</v>
      </c>
    </row>
    <row r="105" spans="1:5" ht="56.25" x14ac:dyDescent="0.2">
      <c r="A105" s="148">
        <v>5115</v>
      </c>
      <c r="B105" s="154" t="s">
        <v>296</v>
      </c>
      <c r="C105" s="153">
        <v>3066825.09</v>
      </c>
      <c r="D105" s="155">
        <f t="shared" si="0"/>
        <v>0.23264632558503148</v>
      </c>
      <c r="E105" s="152" t="s">
        <v>569</v>
      </c>
    </row>
    <row r="106" spans="1:5" x14ac:dyDescent="0.2">
      <c r="A106" s="151">
        <v>5116</v>
      </c>
      <c r="B106" s="124" t="s">
        <v>297</v>
      </c>
      <c r="C106" s="125">
        <v>0</v>
      </c>
      <c r="D106" s="145">
        <f t="shared" si="0"/>
        <v>0</v>
      </c>
      <c r="E106" s="124"/>
    </row>
    <row r="107" spans="1:5" x14ac:dyDescent="0.2">
      <c r="A107" s="151">
        <v>5120</v>
      </c>
      <c r="B107" s="124" t="s">
        <v>298</v>
      </c>
      <c r="C107" s="125">
        <f>SUM(C108:C116)</f>
        <v>1453858.34</v>
      </c>
      <c r="D107" s="145">
        <f t="shared" si="0"/>
        <v>0.11028825928972474</v>
      </c>
      <c r="E107" s="124"/>
    </row>
    <row r="108" spans="1:5" x14ac:dyDescent="0.2">
      <c r="A108" s="151">
        <v>5121</v>
      </c>
      <c r="B108" s="124" t="s">
        <v>299</v>
      </c>
      <c r="C108" s="125">
        <v>210396.54</v>
      </c>
      <c r="D108" s="145">
        <f t="shared" si="0"/>
        <v>1.5960473946299982E-2</v>
      </c>
      <c r="E108" s="124"/>
    </row>
    <row r="109" spans="1:5" x14ac:dyDescent="0.2">
      <c r="A109" s="151">
        <v>5122</v>
      </c>
      <c r="B109" s="124" t="s">
        <v>300</v>
      </c>
      <c r="C109" s="125">
        <v>185525.02</v>
      </c>
      <c r="D109" s="145">
        <f t="shared" si="0"/>
        <v>1.4073744977444892E-2</v>
      </c>
      <c r="E109" s="124"/>
    </row>
    <row r="110" spans="1:5" x14ac:dyDescent="0.2">
      <c r="A110" s="151">
        <v>5123</v>
      </c>
      <c r="B110" s="124" t="s">
        <v>301</v>
      </c>
      <c r="C110" s="125">
        <v>739020.05</v>
      </c>
      <c r="D110" s="145">
        <f t="shared" si="0"/>
        <v>5.6061331872749962E-2</v>
      </c>
      <c r="E110" s="124"/>
    </row>
    <row r="111" spans="1:5" x14ac:dyDescent="0.2">
      <c r="A111" s="151">
        <v>5124</v>
      </c>
      <c r="B111" s="124" t="s">
        <v>302</v>
      </c>
      <c r="C111" s="125">
        <v>12243.1</v>
      </c>
      <c r="D111" s="145">
        <f t="shared" si="0"/>
        <v>9.2874948690670168E-4</v>
      </c>
      <c r="E111" s="124"/>
    </row>
    <row r="112" spans="1:5" x14ac:dyDescent="0.2">
      <c r="A112" s="151">
        <v>5125</v>
      </c>
      <c r="B112" s="124" t="s">
        <v>303</v>
      </c>
      <c r="C112" s="125">
        <v>3347</v>
      </c>
      <c r="D112" s="145">
        <f t="shared" si="0"/>
        <v>2.5390011783590189E-4</v>
      </c>
      <c r="E112" s="124"/>
    </row>
    <row r="113" spans="1:5" x14ac:dyDescent="0.2">
      <c r="A113" s="151">
        <v>5126</v>
      </c>
      <c r="B113" s="124" t="s">
        <v>304</v>
      </c>
      <c r="C113" s="125">
        <v>262047.97</v>
      </c>
      <c r="D113" s="145">
        <f t="shared" si="0"/>
        <v>1.9878700466584666E-2</v>
      </c>
      <c r="E113" s="124"/>
    </row>
    <row r="114" spans="1:5" x14ac:dyDescent="0.2">
      <c r="A114" s="151">
        <v>5127</v>
      </c>
      <c r="B114" s="124" t="s">
        <v>305</v>
      </c>
      <c r="C114" s="125">
        <v>2960.99</v>
      </c>
      <c r="D114" s="145">
        <f t="shared" si="0"/>
        <v>2.2461778007497075E-4</v>
      </c>
      <c r="E114" s="124"/>
    </row>
    <row r="115" spans="1:5" x14ac:dyDescent="0.2">
      <c r="A115" s="151">
        <v>5128</v>
      </c>
      <c r="B115" s="124" t="s">
        <v>306</v>
      </c>
      <c r="C115" s="125">
        <v>0</v>
      </c>
      <c r="D115" s="145">
        <f t="shared" si="0"/>
        <v>0</v>
      </c>
      <c r="E115" s="124"/>
    </row>
    <row r="116" spans="1:5" x14ac:dyDescent="0.2">
      <c r="A116" s="151">
        <v>5129</v>
      </c>
      <c r="B116" s="124" t="s">
        <v>307</v>
      </c>
      <c r="C116" s="125">
        <v>38317.67</v>
      </c>
      <c r="D116" s="145">
        <f t="shared" si="0"/>
        <v>2.9067406418276671E-3</v>
      </c>
      <c r="E116" s="124"/>
    </row>
    <row r="117" spans="1:5" x14ac:dyDescent="0.2">
      <c r="A117" s="151">
        <v>5130</v>
      </c>
      <c r="B117" s="124" t="s">
        <v>308</v>
      </c>
      <c r="C117" s="125">
        <f>SUM(C118:C126)</f>
        <v>903975.83</v>
      </c>
      <c r="D117" s="145">
        <f t="shared" si="0"/>
        <v>6.8574714597492439E-2</v>
      </c>
      <c r="E117" s="124"/>
    </row>
    <row r="118" spans="1:5" x14ac:dyDescent="0.2">
      <c r="A118" s="151">
        <v>5131</v>
      </c>
      <c r="B118" s="124" t="s">
        <v>309</v>
      </c>
      <c r="C118" s="125">
        <v>262443.53999999998</v>
      </c>
      <c r="D118" s="145">
        <f t="shared" si="0"/>
        <v>1.9908708016513663E-2</v>
      </c>
      <c r="E118" s="124"/>
    </row>
    <row r="119" spans="1:5" x14ac:dyDescent="0.2">
      <c r="A119" s="151">
        <v>5132</v>
      </c>
      <c r="B119" s="124" t="s">
        <v>310</v>
      </c>
      <c r="C119" s="125">
        <v>6673.02</v>
      </c>
      <c r="D119" s="145">
        <f t="shared" si="0"/>
        <v>5.0620871357075887E-4</v>
      </c>
      <c r="E119" s="124"/>
    </row>
    <row r="120" spans="1:5" x14ac:dyDescent="0.2">
      <c r="A120" s="151">
        <v>5133</v>
      </c>
      <c r="B120" s="124" t="s">
        <v>311</v>
      </c>
      <c r="C120" s="125">
        <v>35717.629999999997</v>
      </c>
      <c r="D120" s="145">
        <f t="shared" si="0"/>
        <v>2.7095041726379276E-3</v>
      </c>
      <c r="E120" s="124"/>
    </row>
    <row r="121" spans="1:5" x14ac:dyDescent="0.2">
      <c r="A121" s="151">
        <v>5134</v>
      </c>
      <c r="B121" s="124" t="s">
        <v>312</v>
      </c>
      <c r="C121" s="125">
        <v>115557.33</v>
      </c>
      <c r="D121" s="145">
        <f t="shared" si="0"/>
        <v>8.7660650444583814E-3</v>
      </c>
      <c r="E121" s="124"/>
    </row>
    <row r="122" spans="1:5" x14ac:dyDescent="0.2">
      <c r="A122" s="151">
        <v>5135</v>
      </c>
      <c r="B122" s="124" t="s">
        <v>313</v>
      </c>
      <c r="C122" s="125">
        <v>186545.41</v>
      </c>
      <c r="D122" s="145">
        <f t="shared" si="0"/>
        <v>1.4151150756123882E-2</v>
      </c>
      <c r="E122" s="124"/>
    </row>
    <row r="123" spans="1:5" x14ac:dyDescent="0.2">
      <c r="A123" s="151">
        <v>5136</v>
      </c>
      <c r="B123" s="124" t="s">
        <v>314</v>
      </c>
      <c r="C123" s="125">
        <v>0</v>
      </c>
      <c r="D123" s="145">
        <f t="shared" si="0"/>
        <v>0</v>
      </c>
      <c r="E123" s="124"/>
    </row>
    <row r="124" spans="1:5" x14ac:dyDescent="0.2">
      <c r="A124" s="151">
        <v>5137</v>
      </c>
      <c r="B124" s="124" t="s">
        <v>315</v>
      </c>
      <c r="C124" s="125">
        <v>20518.099999999999</v>
      </c>
      <c r="D124" s="145">
        <f t="shared" si="0"/>
        <v>1.5564828227573402E-3</v>
      </c>
      <c r="E124" s="124"/>
    </row>
    <row r="125" spans="1:5" x14ac:dyDescent="0.2">
      <c r="A125" s="151">
        <v>5138</v>
      </c>
      <c r="B125" s="124" t="s">
        <v>316</v>
      </c>
      <c r="C125" s="125">
        <v>49302.720000000001</v>
      </c>
      <c r="D125" s="145">
        <f t="shared" si="0"/>
        <v>3.7400556969317228E-3</v>
      </c>
      <c r="E125" s="124"/>
    </row>
    <row r="126" spans="1:5" x14ac:dyDescent="0.2">
      <c r="A126" s="151">
        <v>5139</v>
      </c>
      <c r="B126" s="124" t="s">
        <v>317</v>
      </c>
      <c r="C126" s="125">
        <v>227218.08</v>
      </c>
      <c r="D126" s="145">
        <f t="shared" si="0"/>
        <v>1.7236539374498767E-2</v>
      </c>
      <c r="E126" s="124"/>
    </row>
    <row r="127" spans="1:5" x14ac:dyDescent="0.2">
      <c r="A127" s="151">
        <v>5200</v>
      </c>
      <c r="B127" s="124" t="s">
        <v>318</v>
      </c>
      <c r="C127" s="125">
        <f>C128+C131+C134+C137+C142+C146+C149+C151+C157</f>
        <v>1486868.2400000002</v>
      </c>
      <c r="D127" s="145">
        <f t="shared" si="0"/>
        <v>0.11279235773602035</v>
      </c>
      <c r="E127" s="124"/>
    </row>
    <row r="128" spans="1:5" x14ac:dyDescent="0.2">
      <c r="A128" s="151">
        <v>5210</v>
      </c>
      <c r="B128" s="124" t="s">
        <v>319</v>
      </c>
      <c r="C128" s="125">
        <f>SUM(C129:C130)</f>
        <v>0</v>
      </c>
      <c r="D128" s="145">
        <f t="shared" si="0"/>
        <v>0</v>
      </c>
      <c r="E128" s="124"/>
    </row>
    <row r="129" spans="1:5" x14ac:dyDescent="0.2">
      <c r="A129" s="151">
        <v>5211</v>
      </c>
      <c r="B129" s="124" t="s">
        <v>320</v>
      </c>
      <c r="C129" s="125">
        <v>0</v>
      </c>
      <c r="D129" s="145">
        <f t="shared" si="0"/>
        <v>0</v>
      </c>
      <c r="E129" s="124"/>
    </row>
    <row r="130" spans="1:5" x14ac:dyDescent="0.2">
      <c r="A130" s="151">
        <v>5212</v>
      </c>
      <c r="B130" s="124" t="s">
        <v>321</v>
      </c>
      <c r="C130" s="125">
        <v>0</v>
      </c>
      <c r="D130" s="145">
        <f t="shared" si="0"/>
        <v>0</v>
      </c>
      <c r="E130" s="124"/>
    </row>
    <row r="131" spans="1:5" x14ac:dyDescent="0.2">
      <c r="A131" s="151">
        <v>5220</v>
      </c>
      <c r="B131" s="124" t="s">
        <v>322</v>
      </c>
      <c r="C131" s="125">
        <f>SUM(C132:C133)</f>
        <v>0</v>
      </c>
      <c r="D131" s="145">
        <f t="shared" si="0"/>
        <v>0</v>
      </c>
      <c r="E131" s="124"/>
    </row>
    <row r="132" spans="1:5" x14ac:dyDescent="0.2">
      <c r="A132" s="151">
        <v>5221</v>
      </c>
      <c r="B132" s="124" t="s">
        <v>323</v>
      </c>
      <c r="C132" s="125">
        <v>0</v>
      </c>
      <c r="D132" s="145">
        <f t="shared" si="0"/>
        <v>0</v>
      </c>
      <c r="E132" s="124"/>
    </row>
    <row r="133" spans="1:5" x14ac:dyDescent="0.2">
      <c r="A133" s="151">
        <v>5222</v>
      </c>
      <c r="B133" s="124" t="s">
        <v>324</v>
      </c>
      <c r="C133" s="125">
        <v>0</v>
      </c>
      <c r="D133" s="145">
        <f t="shared" si="0"/>
        <v>0</v>
      </c>
      <c r="E133" s="124"/>
    </row>
    <row r="134" spans="1:5" x14ac:dyDescent="0.2">
      <c r="A134" s="151">
        <v>5230</v>
      </c>
      <c r="B134" s="124" t="s">
        <v>269</v>
      </c>
      <c r="C134" s="125">
        <f>SUM(C135:C136)</f>
        <v>0</v>
      </c>
      <c r="D134" s="145">
        <f t="shared" si="0"/>
        <v>0</v>
      </c>
      <c r="E134" s="124"/>
    </row>
    <row r="135" spans="1:5" x14ac:dyDescent="0.2">
      <c r="A135" s="151">
        <v>5231</v>
      </c>
      <c r="B135" s="124" t="s">
        <v>325</v>
      </c>
      <c r="C135" s="125">
        <v>0</v>
      </c>
      <c r="D135" s="145">
        <f t="shared" si="0"/>
        <v>0</v>
      </c>
      <c r="E135" s="124"/>
    </row>
    <row r="136" spans="1:5" x14ac:dyDescent="0.2">
      <c r="A136" s="151">
        <v>5232</v>
      </c>
      <c r="B136" s="124" t="s">
        <v>326</v>
      </c>
      <c r="C136" s="125">
        <v>0</v>
      </c>
      <c r="D136" s="145">
        <f t="shared" si="0"/>
        <v>0</v>
      </c>
      <c r="E136" s="124"/>
    </row>
    <row r="137" spans="1:5" x14ac:dyDescent="0.2">
      <c r="A137" s="151">
        <v>5240</v>
      </c>
      <c r="B137" s="124" t="s">
        <v>270</v>
      </c>
      <c r="C137" s="125">
        <f>SUM(C138:C141)</f>
        <v>1284736.6800000002</v>
      </c>
      <c r="D137" s="145">
        <f t="shared" si="0"/>
        <v>9.7458857018256767E-2</v>
      </c>
      <c r="E137" s="124"/>
    </row>
    <row r="138" spans="1:5" x14ac:dyDescent="0.2">
      <c r="A138" s="151">
        <v>5241</v>
      </c>
      <c r="B138" s="124" t="s">
        <v>327</v>
      </c>
      <c r="C138" s="125">
        <v>1153843.8400000001</v>
      </c>
      <c r="D138" s="145">
        <f t="shared" si="0"/>
        <v>8.7529455315276228E-2</v>
      </c>
      <c r="E138" s="124"/>
    </row>
    <row r="139" spans="1:5" x14ac:dyDescent="0.2">
      <c r="A139" s="151">
        <v>5242</v>
      </c>
      <c r="B139" s="124" t="s">
        <v>328</v>
      </c>
      <c r="C139" s="125">
        <v>125000</v>
      </c>
      <c r="D139" s="145">
        <f t="shared" si="0"/>
        <v>9.4823766744809492E-3</v>
      </c>
      <c r="E139" s="124"/>
    </row>
    <row r="140" spans="1:5" x14ac:dyDescent="0.2">
      <c r="A140" s="151">
        <v>5243</v>
      </c>
      <c r="B140" s="124" t="s">
        <v>329</v>
      </c>
      <c r="C140" s="125">
        <v>0</v>
      </c>
      <c r="D140" s="145">
        <f t="shared" si="0"/>
        <v>0</v>
      </c>
      <c r="E140" s="124"/>
    </row>
    <row r="141" spans="1:5" x14ac:dyDescent="0.2">
      <c r="A141" s="151">
        <v>5244</v>
      </c>
      <c r="B141" s="124" t="s">
        <v>330</v>
      </c>
      <c r="C141" s="125">
        <v>5892.84</v>
      </c>
      <c r="D141" s="145">
        <f t="shared" si="0"/>
        <v>4.4702502849958652E-4</v>
      </c>
      <c r="E141" s="124"/>
    </row>
    <row r="142" spans="1:5" x14ac:dyDescent="0.2">
      <c r="A142" s="151">
        <v>5250</v>
      </c>
      <c r="B142" s="124" t="s">
        <v>271</v>
      </c>
      <c r="C142" s="125">
        <f>SUM(C143:C145)</f>
        <v>202131.56</v>
      </c>
      <c r="D142" s="145">
        <f t="shared" si="0"/>
        <v>1.5333500717763571E-2</v>
      </c>
      <c r="E142" s="124"/>
    </row>
    <row r="143" spans="1:5" x14ac:dyDescent="0.2">
      <c r="A143" s="151">
        <v>5251</v>
      </c>
      <c r="B143" s="124" t="s">
        <v>331</v>
      </c>
      <c r="C143" s="125">
        <v>202131.56</v>
      </c>
      <c r="D143" s="145">
        <f t="shared" si="0"/>
        <v>1.5333500717763571E-2</v>
      </c>
      <c r="E143" s="124"/>
    </row>
    <row r="144" spans="1:5" x14ac:dyDescent="0.2">
      <c r="A144" s="151">
        <v>5252</v>
      </c>
      <c r="B144" s="124" t="s">
        <v>332</v>
      </c>
      <c r="C144" s="125">
        <v>0</v>
      </c>
      <c r="D144" s="145">
        <f t="shared" si="0"/>
        <v>0</v>
      </c>
      <c r="E144" s="124"/>
    </row>
    <row r="145" spans="1:5" x14ac:dyDescent="0.2">
      <c r="A145" s="151">
        <v>5259</v>
      </c>
      <c r="B145" s="124" t="s">
        <v>333</v>
      </c>
      <c r="C145" s="125">
        <v>0</v>
      </c>
      <c r="D145" s="145">
        <f t="shared" si="0"/>
        <v>0</v>
      </c>
      <c r="E145" s="124"/>
    </row>
    <row r="146" spans="1:5" x14ac:dyDescent="0.2">
      <c r="A146" s="151">
        <v>5260</v>
      </c>
      <c r="B146" s="124" t="s">
        <v>334</v>
      </c>
      <c r="C146" s="125">
        <f>SUM(C147:C148)</f>
        <v>0</v>
      </c>
      <c r="D146" s="145">
        <f t="shared" si="0"/>
        <v>0</v>
      </c>
      <c r="E146" s="124"/>
    </row>
    <row r="147" spans="1:5" x14ac:dyDescent="0.2">
      <c r="A147" s="151">
        <v>5261</v>
      </c>
      <c r="B147" s="124" t="s">
        <v>335</v>
      </c>
      <c r="C147" s="125">
        <v>0</v>
      </c>
      <c r="D147" s="145">
        <f t="shared" si="0"/>
        <v>0</v>
      </c>
      <c r="E147" s="124"/>
    </row>
    <row r="148" spans="1:5" x14ac:dyDescent="0.2">
      <c r="A148" s="151">
        <v>5262</v>
      </c>
      <c r="B148" s="124" t="s">
        <v>336</v>
      </c>
      <c r="C148" s="125">
        <v>0</v>
      </c>
      <c r="D148" s="145">
        <f t="shared" si="0"/>
        <v>0</v>
      </c>
      <c r="E148" s="124"/>
    </row>
    <row r="149" spans="1:5" x14ac:dyDescent="0.2">
      <c r="A149" s="151">
        <v>5270</v>
      </c>
      <c r="B149" s="124" t="s">
        <v>337</v>
      </c>
      <c r="C149" s="125">
        <f>SUM(C150)</f>
        <v>0</v>
      </c>
      <c r="D149" s="145">
        <f t="shared" si="0"/>
        <v>0</v>
      </c>
      <c r="E149" s="124"/>
    </row>
    <row r="150" spans="1:5" x14ac:dyDescent="0.2">
      <c r="A150" s="151">
        <v>5271</v>
      </c>
      <c r="B150" s="124" t="s">
        <v>338</v>
      </c>
      <c r="C150" s="125">
        <v>0</v>
      </c>
      <c r="D150" s="145">
        <f t="shared" si="0"/>
        <v>0</v>
      </c>
      <c r="E150" s="124"/>
    </row>
    <row r="151" spans="1:5" x14ac:dyDescent="0.2">
      <c r="A151" s="151">
        <v>5280</v>
      </c>
      <c r="B151" s="124" t="s">
        <v>339</v>
      </c>
      <c r="C151" s="125">
        <f>SUM(C152:C156)</f>
        <v>0</v>
      </c>
      <c r="D151" s="145">
        <f t="shared" si="0"/>
        <v>0</v>
      </c>
      <c r="E151" s="124"/>
    </row>
    <row r="152" spans="1:5" x14ac:dyDescent="0.2">
      <c r="A152" s="151">
        <v>5281</v>
      </c>
      <c r="B152" s="124" t="s">
        <v>340</v>
      </c>
      <c r="C152" s="125">
        <v>0</v>
      </c>
      <c r="D152" s="145">
        <f t="shared" si="0"/>
        <v>0</v>
      </c>
      <c r="E152" s="124"/>
    </row>
    <row r="153" spans="1:5" x14ac:dyDescent="0.2">
      <c r="A153" s="151">
        <v>5282</v>
      </c>
      <c r="B153" s="124" t="s">
        <v>341</v>
      </c>
      <c r="C153" s="125">
        <v>0</v>
      </c>
      <c r="D153" s="145">
        <f t="shared" si="0"/>
        <v>0</v>
      </c>
      <c r="E153" s="124"/>
    </row>
    <row r="154" spans="1:5" x14ac:dyDescent="0.2">
      <c r="A154" s="151">
        <v>5283</v>
      </c>
      <c r="B154" s="124" t="s">
        <v>342</v>
      </c>
      <c r="C154" s="125">
        <v>0</v>
      </c>
      <c r="D154" s="145">
        <f t="shared" si="0"/>
        <v>0</v>
      </c>
      <c r="E154" s="124"/>
    </row>
    <row r="155" spans="1:5" x14ac:dyDescent="0.2">
      <c r="A155" s="151">
        <v>5284</v>
      </c>
      <c r="B155" s="124" t="s">
        <v>343</v>
      </c>
      <c r="C155" s="125">
        <v>0</v>
      </c>
      <c r="D155" s="145">
        <f t="shared" si="0"/>
        <v>0</v>
      </c>
      <c r="E155" s="124"/>
    </row>
    <row r="156" spans="1:5" x14ac:dyDescent="0.2">
      <c r="A156" s="151">
        <v>5285</v>
      </c>
      <c r="B156" s="124" t="s">
        <v>344</v>
      </c>
      <c r="C156" s="125">
        <v>0</v>
      </c>
      <c r="D156" s="145">
        <f t="shared" si="0"/>
        <v>0</v>
      </c>
      <c r="E156" s="124"/>
    </row>
    <row r="157" spans="1:5" x14ac:dyDescent="0.2">
      <c r="A157" s="151">
        <v>5290</v>
      </c>
      <c r="B157" s="124" t="s">
        <v>345</v>
      </c>
      <c r="C157" s="125">
        <f>SUM(C158:C159)</f>
        <v>0</v>
      </c>
      <c r="D157" s="145">
        <f t="shared" si="0"/>
        <v>0</v>
      </c>
      <c r="E157" s="124"/>
    </row>
    <row r="158" spans="1:5" x14ac:dyDescent="0.2">
      <c r="A158" s="151">
        <v>5291</v>
      </c>
      <c r="B158" s="124" t="s">
        <v>346</v>
      </c>
      <c r="C158" s="125">
        <v>0</v>
      </c>
      <c r="D158" s="145">
        <f t="shared" si="0"/>
        <v>0</v>
      </c>
      <c r="E158" s="124"/>
    </row>
    <row r="159" spans="1:5" x14ac:dyDescent="0.2">
      <c r="A159" s="151">
        <v>5292</v>
      </c>
      <c r="B159" s="124" t="s">
        <v>347</v>
      </c>
      <c r="C159" s="125">
        <v>0</v>
      </c>
      <c r="D159" s="145">
        <f t="shared" si="0"/>
        <v>0</v>
      </c>
      <c r="E159" s="124"/>
    </row>
    <row r="160" spans="1:5" x14ac:dyDescent="0.2">
      <c r="A160" s="151">
        <v>5300</v>
      </c>
      <c r="B160" s="124" t="s">
        <v>348</v>
      </c>
      <c r="C160" s="125">
        <f>C161+C164+C167</f>
        <v>0</v>
      </c>
      <c r="D160" s="145">
        <f t="shared" si="0"/>
        <v>0</v>
      </c>
      <c r="E160" s="124"/>
    </row>
    <row r="161" spans="1:5" x14ac:dyDescent="0.2">
      <c r="A161" s="151">
        <v>5310</v>
      </c>
      <c r="B161" s="124" t="s">
        <v>264</v>
      </c>
      <c r="C161" s="125">
        <f>C162+C163</f>
        <v>0</v>
      </c>
      <c r="D161" s="145">
        <f t="shared" si="0"/>
        <v>0</v>
      </c>
      <c r="E161" s="124"/>
    </row>
    <row r="162" spans="1:5" x14ac:dyDescent="0.2">
      <c r="A162" s="151">
        <v>5311</v>
      </c>
      <c r="B162" s="124" t="s">
        <v>349</v>
      </c>
      <c r="C162" s="125">
        <v>0</v>
      </c>
      <c r="D162" s="145">
        <f t="shared" si="0"/>
        <v>0</v>
      </c>
      <c r="E162" s="124"/>
    </row>
    <row r="163" spans="1:5" x14ac:dyDescent="0.2">
      <c r="A163" s="151">
        <v>5312</v>
      </c>
      <c r="B163" s="124" t="s">
        <v>350</v>
      </c>
      <c r="C163" s="125">
        <v>0</v>
      </c>
      <c r="D163" s="145">
        <f t="shared" si="0"/>
        <v>0</v>
      </c>
      <c r="E163" s="124"/>
    </row>
    <row r="164" spans="1:5" x14ac:dyDescent="0.2">
      <c r="A164" s="151">
        <v>5320</v>
      </c>
      <c r="B164" s="124" t="s">
        <v>265</v>
      </c>
      <c r="C164" s="125">
        <f>SUM(C165:C166)</f>
        <v>0</v>
      </c>
      <c r="D164" s="145">
        <f t="shared" ref="D164:D216" si="1">C164/$C$98</f>
        <v>0</v>
      </c>
      <c r="E164" s="124"/>
    </row>
    <row r="165" spans="1:5" x14ac:dyDescent="0.2">
      <c r="A165" s="151">
        <v>5321</v>
      </c>
      <c r="B165" s="124" t="s">
        <v>351</v>
      </c>
      <c r="C165" s="125">
        <v>0</v>
      </c>
      <c r="D165" s="145">
        <f t="shared" si="1"/>
        <v>0</v>
      </c>
      <c r="E165" s="124"/>
    </row>
    <row r="166" spans="1:5" x14ac:dyDescent="0.2">
      <c r="A166" s="151">
        <v>5322</v>
      </c>
      <c r="B166" s="124" t="s">
        <v>352</v>
      </c>
      <c r="C166" s="125">
        <v>0</v>
      </c>
      <c r="D166" s="145">
        <f t="shared" si="1"/>
        <v>0</v>
      </c>
      <c r="E166" s="124"/>
    </row>
    <row r="167" spans="1:5" x14ac:dyDescent="0.2">
      <c r="A167" s="151">
        <v>5330</v>
      </c>
      <c r="B167" s="124" t="s">
        <v>266</v>
      </c>
      <c r="C167" s="125">
        <f>SUM(C168:C169)</f>
        <v>0</v>
      </c>
      <c r="D167" s="145">
        <f t="shared" si="1"/>
        <v>0</v>
      </c>
      <c r="E167" s="124"/>
    </row>
    <row r="168" spans="1:5" x14ac:dyDescent="0.2">
      <c r="A168" s="151">
        <v>5331</v>
      </c>
      <c r="B168" s="124" t="s">
        <v>353</v>
      </c>
      <c r="C168" s="125">
        <v>0</v>
      </c>
      <c r="D168" s="145">
        <f t="shared" si="1"/>
        <v>0</v>
      </c>
      <c r="E168" s="124"/>
    </row>
    <row r="169" spans="1:5" x14ac:dyDescent="0.2">
      <c r="A169" s="151">
        <v>5332</v>
      </c>
      <c r="B169" s="124" t="s">
        <v>354</v>
      </c>
      <c r="C169" s="125">
        <v>0</v>
      </c>
      <c r="D169" s="145">
        <f t="shared" si="1"/>
        <v>0</v>
      </c>
      <c r="E169" s="124"/>
    </row>
    <row r="170" spans="1:5" x14ac:dyDescent="0.2">
      <c r="A170" s="151">
        <v>5400</v>
      </c>
      <c r="B170" s="124" t="s">
        <v>355</v>
      </c>
      <c r="C170" s="125">
        <f>C171+C174+C177+C180+C182</f>
        <v>0</v>
      </c>
      <c r="D170" s="145">
        <f t="shared" si="1"/>
        <v>0</v>
      </c>
      <c r="E170" s="124"/>
    </row>
    <row r="171" spans="1:5" x14ac:dyDescent="0.2">
      <c r="A171" s="151">
        <v>5410</v>
      </c>
      <c r="B171" s="124" t="s">
        <v>356</v>
      </c>
      <c r="C171" s="125">
        <f>SUM(C172:C173)</f>
        <v>0</v>
      </c>
      <c r="D171" s="145">
        <f t="shared" si="1"/>
        <v>0</v>
      </c>
      <c r="E171" s="124"/>
    </row>
    <row r="172" spans="1:5" x14ac:dyDescent="0.2">
      <c r="A172" s="151">
        <v>5411</v>
      </c>
      <c r="B172" s="124" t="s">
        <v>357</v>
      </c>
      <c r="C172" s="125">
        <v>0</v>
      </c>
      <c r="D172" s="145">
        <f t="shared" si="1"/>
        <v>0</v>
      </c>
      <c r="E172" s="124"/>
    </row>
    <row r="173" spans="1:5" x14ac:dyDescent="0.2">
      <c r="A173" s="151">
        <v>5412</v>
      </c>
      <c r="B173" s="124" t="s">
        <v>358</v>
      </c>
      <c r="C173" s="125">
        <v>0</v>
      </c>
      <c r="D173" s="145">
        <f t="shared" si="1"/>
        <v>0</v>
      </c>
      <c r="E173" s="124"/>
    </row>
    <row r="174" spans="1:5" x14ac:dyDescent="0.2">
      <c r="A174" s="151">
        <v>5420</v>
      </c>
      <c r="B174" s="124" t="s">
        <v>359</v>
      </c>
      <c r="C174" s="125">
        <f>SUM(C175:C176)</f>
        <v>0</v>
      </c>
      <c r="D174" s="145">
        <f t="shared" si="1"/>
        <v>0</v>
      </c>
      <c r="E174" s="124"/>
    </row>
    <row r="175" spans="1:5" x14ac:dyDescent="0.2">
      <c r="A175" s="151">
        <v>5421</v>
      </c>
      <c r="B175" s="124" t="s">
        <v>360</v>
      </c>
      <c r="C175" s="125">
        <v>0</v>
      </c>
      <c r="D175" s="145">
        <f t="shared" si="1"/>
        <v>0</v>
      </c>
      <c r="E175" s="124"/>
    </row>
    <row r="176" spans="1:5" x14ac:dyDescent="0.2">
      <c r="A176" s="151">
        <v>5422</v>
      </c>
      <c r="B176" s="124" t="s">
        <v>361</v>
      </c>
      <c r="C176" s="125">
        <v>0</v>
      </c>
      <c r="D176" s="145">
        <f t="shared" si="1"/>
        <v>0</v>
      </c>
      <c r="E176" s="124"/>
    </row>
    <row r="177" spans="1:5" x14ac:dyDescent="0.2">
      <c r="A177" s="151">
        <v>5430</v>
      </c>
      <c r="B177" s="124" t="s">
        <v>362</v>
      </c>
      <c r="C177" s="125">
        <f>SUM(C178:C179)</f>
        <v>0</v>
      </c>
      <c r="D177" s="145">
        <f t="shared" si="1"/>
        <v>0</v>
      </c>
      <c r="E177" s="124"/>
    </row>
    <row r="178" spans="1:5" x14ac:dyDescent="0.2">
      <c r="A178" s="151">
        <v>5431</v>
      </c>
      <c r="B178" s="124" t="s">
        <v>363</v>
      </c>
      <c r="C178" s="125">
        <v>0</v>
      </c>
      <c r="D178" s="145">
        <f t="shared" si="1"/>
        <v>0</v>
      </c>
      <c r="E178" s="124"/>
    </row>
    <row r="179" spans="1:5" x14ac:dyDescent="0.2">
      <c r="A179" s="151">
        <v>5432</v>
      </c>
      <c r="B179" s="124" t="s">
        <v>364</v>
      </c>
      <c r="C179" s="125">
        <v>0</v>
      </c>
      <c r="D179" s="145">
        <f t="shared" si="1"/>
        <v>0</v>
      </c>
      <c r="E179" s="124"/>
    </row>
    <row r="180" spans="1:5" x14ac:dyDescent="0.2">
      <c r="A180" s="151">
        <v>5440</v>
      </c>
      <c r="B180" s="124" t="s">
        <v>365</v>
      </c>
      <c r="C180" s="125">
        <f>SUM(C181)</f>
        <v>0</v>
      </c>
      <c r="D180" s="145">
        <f t="shared" si="1"/>
        <v>0</v>
      </c>
      <c r="E180" s="124"/>
    </row>
    <row r="181" spans="1:5" x14ac:dyDescent="0.2">
      <c r="A181" s="151">
        <v>5441</v>
      </c>
      <c r="B181" s="124" t="s">
        <v>365</v>
      </c>
      <c r="C181" s="125">
        <v>0</v>
      </c>
      <c r="D181" s="145">
        <f t="shared" si="1"/>
        <v>0</v>
      </c>
      <c r="E181" s="124"/>
    </row>
    <row r="182" spans="1:5" x14ac:dyDescent="0.2">
      <c r="A182" s="151">
        <v>5450</v>
      </c>
      <c r="B182" s="124" t="s">
        <v>366</v>
      </c>
      <c r="C182" s="125">
        <f>SUM(C183:C184)</f>
        <v>0</v>
      </c>
      <c r="D182" s="145">
        <f t="shared" si="1"/>
        <v>0</v>
      </c>
      <c r="E182" s="124"/>
    </row>
    <row r="183" spans="1:5" x14ac:dyDescent="0.2">
      <c r="A183" s="151">
        <v>5451</v>
      </c>
      <c r="B183" s="124" t="s">
        <v>367</v>
      </c>
      <c r="C183" s="125">
        <v>0</v>
      </c>
      <c r="D183" s="145">
        <f t="shared" si="1"/>
        <v>0</v>
      </c>
      <c r="E183" s="124"/>
    </row>
    <row r="184" spans="1:5" x14ac:dyDescent="0.2">
      <c r="A184" s="151">
        <v>5452</v>
      </c>
      <c r="B184" s="124" t="s">
        <v>368</v>
      </c>
      <c r="C184" s="125">
        <v>0</v>
      </c>
      <c r="D184" s="145">
        <f t="shared" si="1"/>
        <v>0</v>
      </c>
      <c r="E184" s="124"/>
    </row>
    <row r="185" spans="1:5" x14ac:dyDescent="0.2">
      <c r="A185" s="151">
        <v>5500</v>
      </c>
      <c r="B185" s="124" t="s">
        <v>369</v>
      </c>
      <c r="C185" s="125">
        <f>C186+C195+C198+C204</f>
        <v>0</v>
      </c>
      <c r="D185" s="145">
        <f t="shared" si="1"/>
        <v>0</v>
      </c>
      <c r="E185" s="124"/>
    </row>
    <row r="186" spans="1:5" x14ac:dyDescent="0.2">
      <c r="A186" s="151">
        <v>5510</v>
      </c>
      <c r="B186" s="124" t="s">
        <v>370</v>
      </c>
      <c r="C186" s="125">
        <f>SUM(C187:C194)</f>
        <v>0</v>
      </c>
      <c r="D186" s="145">
        <f t="shared" si="1"/>
        <v>0</v>
      </c>
      <c r="E186" s="124"/>
    </row>
    <row r="187" spans="1:5" x14ac:dyDescent="0.2">
      <c r="A187" s="151">
        <v>5511</v>
      </c>
      <c r="B187" s="124" t="s">
        <v>371</v>
      </c>
      <c r="C187" s="125">
        <v>0</v>
      </c>
      <c r="D187" s="145">
        <f t="shared" si="1"/>
        <v>0</v>
      </c>
      <c r="E187" s="124"/>
    </row>
    <row r="188" spans="1:5" x14ac:dyDescent="0.2">
      <c r="A188" s="151">
        <v>5512</v>
      </c>
      <c r="B188" s="124" t="s">
        <v>372</v>
      </c>
      <c r="C188" s="125">
        <v>0</v>
      </c>
      <c r="D188" s="145">
        <f t="shared" si="1"/>
        <v>0</v>
      </c>
      <c r="E188" s="124"/>
    </row>
    <row r="189" spans="1:5" x14ac:dyDescent="0.2">
      <c r="A189" s="151">
        <v>5513</v>
      </c>
      <c r="B189" s="124" t="s">
        <v>373</v>
      </c>
      <c r="C189" s="125">
        <v>0</v>
      </c>
      <c r="D189" s="145">
        <f t="shared" si="1"/>
        <v>0</v>
      </c>
      <c r="E189" s="124"/>
    </row>
    <row r="190" spans="1:5" x14ac:dyDescent="0.2">
      <c r="A190" s="151">
        <v>5514</v>
      </c>
      <c r="B190" s="124" t="s">
        <v>374</v>
      </c>
      <c r="C190" s="125">
        <v>0</v>
      </c>
      <c r="D190" s="145">
        <f t="shared" si="1"/>
        <v>0</v>
      </c>
      <c r="E190" s="124"/>
    </row>
    <row r="191" spans="1:5" x14ac:dyDescent="0.2">
      <c r="A191" s="151">
        <v>5515</v>
      </c>
      <c r="B191" s="124" t="s">
        <v>375</v>
      </c>
      <c r="C191" s="125">
        <v>0</v>
      </c>
      <c r="D191" s="145">
        <f t="shared" si="1"/>
        <v>0</v>
      </c>
      <c r="E191" s="124"/>
    </row>
    <row r="192" spans="1:5" x14ac:dyDescent="0.2">
      <c r="A192" s="151">
        <v>5516</v>
      </c>
      <c r="B192" s="124" t="s">
        <v>376</v>
      </c>
      <c r="C192" s="125">
        <v>0</v>
      </c>
      <c r="D192" s="145">
        <f t="shared" si="1"/>
        <v>0</v>
      </c>
      <c r="E192" s="124"/>
    </row>
    <row r="193" spans="1:5" x14ac:dyDescent="0.2">
      <c r="A193" s="151">
        <v>5517</v>
      </c>
      <c r="B193" s="124" t="s">
        <v>377</v>
      </c>
      <c r="C193" s="125">
        <v>0</v>
      </c>
      <c r="D193" s="145">
        <f t="shared" si="1"/>
        <v>0</v>
      </c>
      <c r="E193" s="124"/>
    </row>
    <row r="194" spans="1:5" x14ac:dyDescent="0.2">
      <c r="A194" s="151">
        <v>5518</v>
      </c>
      <c r="B194" s="124" t="s">
        <v>45</v>
      </c>
      <c r="C194" s="125">
        <v>0</v>
      </c>
      <c r="D194" s="145">
        <f t="shared" si="1"/>
        <v>0</v>
      </c>
      <c r="E194" s="124"/>
    </row>
    <row r="195" spans="1:5" x14ac:dyDescent="0.2">
      <c r="A195" s="151">
        <v>5520</v>
      </c>
      <c r="B195" s="124" t="s">
        <v>44</v>
      </c>
      <c r="C195" s="125">
        <f>SUM(C196:C197)</f>
        <v>0</v>
      </c>
      <c r="D195" s="145">
        <f t="shared" si="1"/>
        <v>0</v>
      </c>
      <c r="E195" s="124"/>
    </row>
    <row r="196" spans="1:5" x14ac:dyDescent="0.2">
      <c r="A196" s="151">
        <v>5521</v>
      </c>
      <c r="B196" s="124" t="s">
        <v>378</v>
      </c>
      <c r="C196" s="125">
        <v>0</v>
      </c>
      <c r="D196" s="145">
        <f t="shared" si="1"/>
        <v>0</v>
      </c>
      <c r="E196" s="124"/>
    </row>
    <row r="197" spans="1:5" x14ac:dyDescent="0.2">
      <c r="A197" s="151">
        <v>5522</v>
      </c>
      <c r="B197" s="124" t="s">
        <v>379</v>
      </c>
      <c r="C197" s="125">
        <v>0</v>
      </c>
      <c r="D197" s="145">
        <f t="shared" si="1"/>
        <v>0</v>
      </c>
      <c r="E197" s="124"/>
    </row>
    <row r="198" spans="1:5" x14ac:dyDescent="0.2">
      <c r="A198" s="151">
        <v>5530</v>
      </c>
      <c r="B198" s="124" t="s">
        <v>380</v>
      </c>
      <c r="C198" s="125">
        <f>SUM(C199:C203)</f>
        <v>0</v>
      </c>
      <c r="D198" s="145">
        <f t="shared" si="1"/>
        <v>0</v>
      </c>
      <c r="E198" s="124"/>
    </row>
    <row r="199" spans="1:5" x14ac:dyDescent="0.2">
      <c r="A199" s="151">
        <v>5531</v>
      </c>
      <c r="B199" s="124" t="s">
        <v>381</v>
      </c>
      <c r="C199" s="125">
        <v>0</v>
      </c>
      <c r="D199" s="145">
        <f t="shared" si="1"/>
        <v>0</v>
      </c>
      <c r="E199" s="124"/>
    </row>
    <row r="200" spans="1:5" x14ac:dyDescent="0.2">
      <c r="A200" s="151">
        <v>5532</v>
      </c>
      <c r="B200" s="124" t="s">
        <v>382</v>
      </c>
      <c r="C200" s="125">
        <v>0</v>
      </c>
      <c r="D200" s="145">
        <f t="shared" si="1"/>
        <v>0</v>
      </c>
      <c r="E200" s="124"/>
    </row>
    <row r="201" spans="1:5" x14ac:dyDescent="0.2">
      <c r="A201" s="151">
        <v>5533</v>
      </c>
      <c r="B201" s="124" t="s">
        <v>383</v>
      </c>
      <c r="C201" s="125">
        <v>0</v>
      </c>
      <c r="D201" s="145">
        <f t="shared" si="1"/>
        <v>0</v>
      </c>
      <c r="E201" s="124"/>
    </row>
    <row r="202" spans="1:5" x14ac:dyDescent="0.2">
      <c r="A202" s="151">
        <v>5534</v>
      </c>
      <c r="B202" s="124" t="s">
        <v>384</v>
      </c>
      <c r="C202" s="125">
        <v>0</v>
      </c>
      <c r="D202" s="145">
        <f t="shared" si="1"/>
        <v>0</v>
      </c>
      <c r="E202" s="124"/>
    </row>
    <row r="203" spans="1:5" x14ac:dyDescent="0.2">
      <c r="A203" s="151">
        <v>5535</v>
      </c>
      <c r="B203" s="124" t="s">
        <v>385</v>
      </c>
      <c r="C203" s="125">
        <v>0</v>
      </c>
      <c r="D203" s="145">
        <f t="shared" si="1"/>
        <v>0</v>
      </c>
      <c r="E203" s="124"/>
    </row>
    <row r="204" spans="1:5" x14ac:dyDescent="0.2">
      <c r="A204" s="151">
        <v>5590</v>
      </c>
      <c r="B204" s="124" t="s">
        <v>386</v>
      </c>
      <c r="C204" s="125">
        <f>SUM(C205:C213)</f>
        <v>0</v>
      </c>
      <c r="D204" s="145">
        <f t="shared" si="1"/>
        <v>0</v>
      </c>
      <c r="E204" s="124"/>
    </row>
    <row r="205" spans="1:5" x14ac:dyDescent="0.2">
      <c r="A205" s="151">
        <v>5591</v>
      </c>
      <c r="B205" s="124" t="s">
        <v>387</v>
      </c>
      <c r="C205" s="125">
        <v>0</v>
      </c>
      <c r="D205" s="145">
        <f t="shared" si="1"/>
        <v>0</v>
      </c>
      <c r="E205" s="124"/>
    </row>
    <row r="206" spans="1:5" x14ac:dyDescent="0.2">
      <c r="A206" s="151">
        <v>5592</v>
      </c>
      <c r="B206" s="124" t="s">
        <v>388</v>
      </c>
      <c r="C206" s="125">
        <v>0</v>
      </c>
      <c r="D206" s="145">
        <f t="shared" si="1"/>
        <v>0</v>
      </c>
      <c r="E206" s="124"/>
    </row>
    <row r="207" spans="1:5" x14ac:dyDescent="0.2">
      <c r="A207" s="151">
        <v>5593</v>
      </c>
      <c r="B207" s="124" t="s">
        <v>389</v>
      </c>
      <c r="C207" s="125">
        <v>0</v>
      </c>
      <c r="D207" s="145">
        <f t="shared" si="1"/>
        <v>0</v>
      </c>
      <c r="E207" s="124"/>
    </row>
    <row r="208" spans="1:5" x14ac:dyDescent="0.2">
      <c r="A208" s="151">
        <v>5594</v>
      </c>
      <c r="B208" s="124" t="s">
        <v>445</v>
      </c>
      <c r="C208" s="125">
        <v>0</v>
      </c>
      <c r="D208" s="145">
        <f t="shared" si="1"/>
        <v>0</v>
      </c>
      <c r="E208" s="124"/>
    </row>
    <row r="209" spans="1:5" x14ac:dyDescent="0.2">
      <c r="A209" s="151">
        <v>5595</v>
      </c>
      <c r="B209" s="124" t="s">
        <v>391</v>
      </c>
      <c r="C209" s="125">
        <v>0</v>
      </c>
      <c r="D209" s="145">
        <f t="shared" si="1"/>
        <v>0</v>
      </c>
      <c r="E209" s="124"/>
    </row>
    <row r="210" spans="1:5" x14ac:dyDescent="0.2">
      <c r="A210" s="151">
        <v>5596</v>
      </c>
      <c r="B210" s="124" t="s">
        <v>286</v>
      </c>
      <c r="C210" s="125">
        <v>0</v>
      </c>
      <c r="D210" s="145">
        <f t="shared" si="1"/>
        <v>0</v>
      </c>
      <c r="E210" s="124"/>
    </row>
    <row r="211" spans="1:5" x14ac:dyDescent="0.2">
      <c r="A211" s="151">
        <v>5597</v>
      </c>
      <c r="B211" s="124" t="s">
        <v>392</v>
      </c>
      <c r="C211" s="125">
        <v>0</v>
      </c>
      <c r="D211" s="145">
        <f t="shared" si="1"/>
        <v>0</v>
      </c>
      <c r="E211" s="124"/>
    </row>
    <row r="212" spans="1:5" x14ac:dyDescent="0.2">
      <c r="A212" s="151">
        <v>5598</v>
      </c>
      <c r="B212" s="124" t="s">
        <v>446</v>
      </c>
      <c r="C212" s="125">
        <v>0</v>
      </c>
      <c r="D212" s="145">
        <f t="shared" si="1"/>
        <v>0</v>
      </c>
      <c r="E212" s="124"/>
    </row>
    <row r="213" spans="1:5" x14ac:dyDescent="0.2">
      <c r="A213" s="151">
        <v>5599</v>
      </c>
      <c r="B213" s="124" t="s">
        <v>393</v>
      </c>
      <c r="C213" s="125">
        <v>0</v>
      </c>
      <c r="D213" s="145">
        <f t="shared" si="1"/>
        <v>0</v>
      </c>
      <c r="E213" s="124"/>
    </row>
    <row r="214" spans="1:5" x14ac:dyDescent="0.2">
      <c r="A214" s="151">
        <v>5600</v>
      </c>
      <c r="B214" s="124" t="s">
        <v>43</v>
      </c>
      <c r="C214" s="125">
        <f>C215</f>
        <v>0</v>
      </c>
      <c r="D214" s="145">
        <f t="shared" si="1"/>
        <v>0</v>
      </c>
      <c r="E214" s="124"/>
    </row>
    <row r="215" spans="1:5" x14ac:dyDescent="0.2">
      <c r="A215" s="151">
        <v>5610</v>
      </c>
      <c r="B215" s="124" t="s">
        <v>394</v>
      </c>
      <c r="C215" s="125">
        <f>C216</f>
        <v>0</v>
      </c>
      <c r="D215" s="145">
        <f t="shared" si="1"/>
        <v>0</v>
      </c>
      <c r="E215" s="124"/>
    </row>
    <row r="216" spans="1:5" x14ac:dyDescent="0.2">
      <c r="A216" s="151">
        <v>5611</v>
      </c>
      <c r="B216" s="124" t="s">
        <v>395</v>
      </c>
      <c r="C216" s="125">
        <v>0</v>
      </c>
      <c r="D216" s="145">
        <f t="shared" si="1"/>
        <v>0</v>
      </c>
      <c r="E216" s="124"/>
    </row>
    <row r="218" spans="1:5" x14ac:dyDescent="0.2">
      <c r="B218" s="5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49:E49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&amp;RPágina &amp;P de 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29"/>
  <sheetViews>
    <sheetView showGridLines="0" workbookViewId="0">
      <selection activeCell="A46" sqref="A1:F46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4" width="26.5703125" style="14" bestFit="1" customWidth="1"/>
    <col min="5" max="5" width="16.7109375" style="14" customWidth="1"/>
    <col min="6" max="16384" width="9.140625" style="14"/>
  </cols>
  <sheetData>
    <row r="1" spans="1:5" ht="18.95" customHeight="1" x14ac:dyDescent="0.2">
      <c r="A1" s="214" t="s">
        <v>560</v>
      </c>
      <c r="B1" s="214"/>
      <c r="C1" s="214"/>
      <c r="D1" s="12" t="s">
        <v>512</v>
      </c>
      <c r="E1" s="13">
        <v>2023</v>
      </c>
    </row>
    <row r="2" spans="1:5" ht="18.95" customHeight="1" x14ac:dyDescent="0.2">
      <c r="A2" s="214" t="s">
        <v>518</v>
      </c>
      <c r="B2" s="214"/>
      <c r="C2" s="214"/>
      <c r="D2" s="12" t="s">
        <v>513</v>
      </c>
      <c r="E2" s="13" t="s">
        <v>515</v>
      </c>
    </row>
    <row r="3" spans="1:5" ht="18.95" customHeight="1" x14ac:dyDescent="0.2">
      <c r="A3" s="214" t="s">
        <v>561</v>
      </c>
      <c r="B3" s="214"/>
      <c r="C3" s="214"/>
      <c r="D3" s="12" t="s">
        <v>514</v>
      </c>
      <c r="E3" s="13">
        <v>2</v>
      </c>
    </row>
    <row r="4" spans="1:5" x14ac:dyDescent="0.2">
      <c r="A4" s="15" t="s">
        <v>126</v>
      </c>
      <c r="B4" s="16"/>
      <c r="C4" s="16"/>
      <c r="D4" s="16"/>
      <c r="E4" s="16"/>
    </row>
    <row r="6" spans="1:5" x14ac:dyDescent="0.2">
      <c r="A6" s="16" t="s">
        <v>114</v>
      </c>
      <c r="B6" s="16"/>
      <c r="C6" s="16"/>
      <c r="D6" s="16"/>
      <c r="E6" s="16"/>
    </row>
    <row r="7" spans="1:5" x14ac:dyDescent="0.2">
      <c r="A7" s="17" t="s">
        <v>92</v>
      </c>
      <c r="B7" s="17" t="s">
        <v>89</v>
      </c>
      <c r="C7" s="116" t="s">
        <v>90</v>
      </c>
      <c r="D7" s="116" t="s">
        <v>91</v>
      </c>
      <c r="E7" s="116" t="s">
        <v>93</v>
      </c>
    </row>
    <row r="8" spans="1:5" x14ac:dyDescent="0.2">
      <c r="A8" s="112">
        <v>3110</v>
      </c>
      <c r="B8" s="113" t="s">
        <v>265</v>
      </c>
      <c r="C8" s="117">
        <v>0</v>
      </c>
      <c r="D8" s="118"/>
      <c r="E8" s="113"/>
    </row>
    <row r="9" spans="1:5" x14ac:dyDescent="0.2">
      <c r="A9" s="115">
        <v>3120</v>
      </c>
      <c r="B9" s="90" t="s">
        <v>396</v>
      </c>
      <c r="C9" s="119">
        <v>1657375</v>
      </c>
      <c r="D9" s="90" t="s">
        <v>562</v>
      </c>
      <c r="E9" s="90" t="s">
        <v>563</v>
      </c>
    </row>
    <row r="10" spans="1:5" x14ac:dyDescent="0.2">
      <c r="A10" s="115">
        <v>3130</v>
      </c>
      <c r="B10" s="90" t="s">
        <v>397</v>
      </c>
      <c r="C10" s="119">
        <v>206192.28</v>
      </c>
      <c r="D10" s="90" t="s">
        <v>564</v>
      </c>
      <c r="E10" s="90" t="s">
        <v>557</v>
      </c>
    </row>
    <row r="11" spans="1:5" x14ac:dyDescent="0.2">
      <c r="C11" s="120"/>
      <c r="D11" s="120"/>
    </row>
    <row r="12" spans="1:5" x14ac:dyDescent="0.2">
      <c r="A12" s="16" t="s">
        <v>115</v>
      </c>
      <c r="B12" s="16"/>
      <c r="C12" s="121"/>
      <c r="D12" s="121"/>
      <c r="E12" s="16"/>
    </row>
    <row r="13" spans="1:5" x14ac:dyDescent="0.2">
      <c r="A13" s="17" t="s">
        <v>92</v>
      </c>
      <c r="B13" s="17" t="s">
        <v>89</v>
      </c>
      <c r="C13" s="116" t="s">
        <v>90</v>
      </c>
      <c r="D13" s="116" t="s">
        <v>398</v>
      </c>
      <c r="E13" s="17"/>
    </row>
    <row r="14" spans="1:5" x14ac:dyDescent="0.2">
      <c r="A14" s="112">
        <v>3210</v>
      </c>
      <c r="B14" s="113" t="s">
        <v>399</v>
      </c>
      <c r="C14" s="114">
        <v>2552759.48</v>
      </c>
      <c r="D14" s="113"/>
      <c r="E14" s="113"/>
    </row>
    <row r="15" spans="1:5" x14ac:dyDescent="0.2">
      <c r="A15" s="115">
        <v>3220</v>
      </c>
      <c r="B15" s="90" t="s">
        <v>400</v>
      </c>
      <c r="C15" s="91">
        <v>4683210.93</v>
      </c>
      <c r="D15" s="90"/>
      <c r="E15" s="90"/>
    </row>
    <row r="16" spans="1:5" x14ac:dyDescent="0.2">
      <c r="A16" s="115">
        <v>3230</v>
      </c>
      <c r="B16" s="90" t="s">
        <v>401</v>
      </c>
      <c r="C16" s="91">
        <f>SUM(C17:C20)</f>
        <v>0</v>
      </c>
      <c r="D16" s="90"/>
      <c r="E16" s="90"/>
    </row>
    <row r="17" spans="1:5" x14ac:dyDescent="0.2">
      <c r="A17" s="115">
        <v>3231</v>
      </c>
      <c r="B17" s="90" t="s">
        <v>402</v>
      </c>
      <c r="C17" s="91">
        <v>0</v>
      </c>
      <c r="D17" s="90"/>
      <c r="E17" s="90"/>
    </row>
    <row r="18" spans="1:5" x14ac:dyDescent="0.2">
      <c r="A18" s="115">
        <v>3232</v>
      </c>
      <c r="B18" s="90" t="s">
        <v>403</v>
      </c>
      <c r="C18" s="91">
        <v>0</v>
      </c>
      <c r="D18" s="90"/>
      <c r="E18" s="90"/>
    </row>
    <row r="19" spans="1:5" x14ac:dyDescent="0.2">
      <c r="A19" s="115">
        <v>3233</v>
      </c>
      <c r="B19" s="90" t="s">
        <v>404</v>
      </c>
      <c r="C19" s="91">
        <v>0</v>
      </c>
      <c r="D19" s="90"/>
      <c r="E19" s="90"/>
    </row>
    <row r="20" spans="1:5" x14ac:dyDescent="0.2">
      <c r="A20" s="115">
        <v>3239</v>
      </c>
      <c r="B20" s="90" t="s">
        <v>405</v>
      </c>
      <c r="C20" s="91">
        <v>0</v>
      </c>
      <c r="D20" s="90"/>
      <c r="E20" s="90"/>
    </row>
    <row r="21" spans="1:5" x14ac:dyDescent="0.2">
      <c r="A21" s="115">
        <v>3240</v>
      </c>
      <c r="B21" s="90" t="s">
        <v>406</v>
      </c>
      <c r="C21" s="91">
        <f>SUM(C22:C24)</f>
        <v>4031703.64</v>
      </c>
      <c r="D21" s="90"/>
      <c r="E21" s="90"/>
    </row>
    <row r="22" spans="1:5" x14ac:dyDescent="0.2">
      <c r="A22" s="115">
        <v>3241</v>
      </c>
      <c r="B22" s="90" t="s">
        <v>407</v>
      </c>
      <c r="C22" s="91">
        <v>4031703.64</v>
      </c>
      <c r="D22" s="90"/>
      <c r="E22" s="90"/>
    </row>
    <row r="23" spans="1:5" x14ac:dyDescent="0.2">
      <c r="A23" s="115">
        <v>3242</v>
      </c>
      <c r="B23" s="90" t="s">
        <v>408</v>
      </c>
      <c r="C23" s="91">
        <v>0</v>
      </c>
      <c r="D23" s="90"/>
      <c r="E23" s="90"/>
    </row>
    <row r="24" spans="1:5" x14ac:dyDescent="0.2">
      <c r="A24" s="115">
        <v>3243</v>
      </c>
      <c r="B24" s="90" t="s">
        <v>409</v>
      </c>
      <c r="C24" s="91">
        <v>0</v>
      </c>
      <c r="D24" s="90"/>
      <c r="E24" s="90"/>
    </row>
    <row r="25" spans="1:5" x14ac:dyDescent="0.2">
      <c r="A25" s="115">
        <v>3250</v>
      </c>
      <c r="B25" s="90" t="s">
        <v>410</v>
      </c>
      <c r="C25" s="91">
        <f>SUM(C26:C27)</f>
        <v>0</v>
      </c>
      <c r="D25" s="90"/>
      <c r="E25" s="90"/>
    </row>
    <row r="26" spans="1:5" x14ac:dyDescent="0.2">
      <c r="A26" s="115">
        <v>3251</v>
      </c>
      <c r="B26" s="90" t="s">
        <v>411</v>
      </c>
      <c r="C26" s="91">
        <v>0</v>
      </c>
      <c r="D26" s="90"/>
      <c r="E26" s="90"/>
    </row>
    <row r="27" spans="1:5" x14ac:dyDescent="0.2">
      <c r="A27" s="115">
        <v>3252</v>
      </c>
      <c r="B27" s="90" t="s">
        <v>412</v>
      </c>
      <c r="C27" s="91">
        <v>0</v>
      </c>
      <c r="D27" s="90"/>
      <c r="E27" s="90"/>
    </row>
    <row r="29" spans="1:5" x14ac:dyDescent="0.2">
      <c r="B29" s="1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E138"/>
  <sheetViews>
    <sheetView showGridLines="0" topLeftCell="A133" zoomScaleNormal="100" workbookViewId="0">
      <selection activeCell="A152" sqref="A1:E152"/>
    </sheetView>
  </sheetViews>
  <sheetFormatPr baseColWidth="10" defaultColWidth="9.140625" defaultRowHeight="11.25" x14ac:dyDescent="0.2"/>
  <cols>
    <col min="1" max="1" width="10" style="86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9.140625" style="14"/>
  </cols>
  <sheetData>
    <row r="1" spans="1:5" s="18" customFormat="1" ht="18.95" customHeight="1" x14ac:dyDescent="0.25">
      <c r="A1" s="214" t="s">
        <v>560</v>
      </c>
      <c r="B1" s="214"/>
      <c r="C1" s="214"/>
      <c r="D1" s="12" t="s">
        <v>512</v>
      </c>
      <c r="E1" s="13">
        <v>2023</v>
      </c>
    </row>
    <row r="2" spans="1:5" s="18" customFormat="1" ht="18.95" customHeight="1" x14ac:dyDescent="0.25">
      <c r="A2" s="214" t="s">
        <v>519</v>
      </c>
      <c r="B2" s="214"/>
      <c r="C2" s="214"/>
      <c r="D2" s="12" t="s">
        <v>513</v>
      </c>
      <c r="E2" s="13" t="s">
        <v>515</v>
      </c>
    </row>
    <row r="3" spans="1:5" s="18" customFormat="1" ht="18.95" customHeight="1" x14ac:dyDescent="0.25">
      <c r="A3" s="214" t="s">
        <v>561</v>
      </c>
      <c r="B3" s="214"/>
      <c r="C3" s="214"/>
      <c r="D3" s="12" t="s">
        <v>514</v>
      </c>
      <c r="E3" s="13">
        <v>2</v>
      </c>
    </row>
    <row r="4" spans="1:5" x14ac:dyDescent="0.2">
      <c r="A4" s="84" t="s">
        <v>126</v>
      </c>
      <c r="B4" s="16"/>
      <c r="C4" s="16"/>
      <c r="D4" s="16"/>
      <c r="E4" s="16"/>
    </row>
    <row r="6" spans="1:5" x14ac:dyDescent="0.2">
      <c r="A6" s="172" t="s">
        <v>116</v>
      </c>
      <c r="B6" s="16"/>
      <c r="C6" s="16"/>
      <c r="D6" s="16"/>
    </row>
    <row r="7" spans="1:5" x14ac:dyDescent="0.2">
      <c r="A7" s="85" t="s">
        <v>92</v>
      </c>
      <c r="B7" s="17" t="s">
        <v>556</v>
      </c>
      <c r="C7" s="116">
        <v>2023</v>
      </c>
      <c r="D7" s="116">
        <v>2022</v>
      </c>
    </row>
    <row r="8" spans="1:5" x14ac:dyDescent="0.2">
      <c r="A8" s="173">
        <v>1111</v>
      </c>
      <c r="B8" s="113" t="s">
        <v>413</v>
      </c>
      <c r="C8" s="114">
        <v>0</v>
      </c>
      <c r="D8" s="114">
        <v>0</v>
      </c>
    </row>
    <row r="9" spans="1:5" x14ac:dyDescent="0.2">
      <c r="A9" s="89">
        <v>1112</v>
      </c>
      <c r="B9" s="90" t="s">
        <v>414</v>
      </c>
      <c r="C9" s="91">
        <v>9448337.4600000009</v>
      </c>
      <c r="D9" s="91">
        <v>6826580.4699999997</v>
      </c>
    </row>
    <row r="10" spans="1:5" x14ac:dyDescent="0.2">
      <c r="A10" s="89">
        <v>1113</v>
      </c>
      <c r="B10" s="90" t="s">
        <v>415</v>
      </c>
      <c r="C10" s="91">
        <v>0</v>
      </c>
      <c r="D10" s="91">
        <v>0</v>
      </c>
    </row>
    <row r="11" spans="1:5" x14ac:dyDescent="0.2">
      <c r="A11" s="89">
        <v>1114</v>
      </c>
      <c r="B11" s="90" t="s">
        <v>127</v>
      </c>
      <c r="C11" s="91">
        <v>0</v>
      </c>
      <c r="D11" s="91">
        <v>0</v>
      </c>
    </row>
    <row r="12" spans="1:5" x14ac:dyDescent="0.2">
      <c r="A12" s="89">
        <v>1115</v>
      </c>
      <c r="B12" s="90" t="s">
        <v>128</v>
      </c>
      <c r="C12" s="91">
        <v>0</v>
      </c>
      <c r="D12" s="91">
        <v>0</v>
      </c>
    </row>
    <row r="13" spans="1:5" x14ac:dyDescent="0.2">
      <c r="A13" s="89">
        <v>1116</v>
      </c>
      <c r="B13" s="90" t="s">
        <v>416</v>
      </c>
      <c r="C13" s="91">
        <v>0</v>
      </c>
      <c r="D13" s="91">
        <v>0</v>
      </c>
    </row>
    <row r="14" spans="1:5" x14ac:dyDescent="0.2">
      <c r="A14" s="89">
        <v>1119</v>
      </c>
      <c r="B14" s="90" t="s">
        <v>417</v>
      </c>
      <c r="C14" s="91">
        <v>0</v>
      </c>
      <c r="D14" s="91">
        <v>0</v>
      </c>
    </row>
    <row r="15" spans="1:5" x14ac:dyDescent="0.2">
      <c r="A15" s="92">
        <v>1110</v>
      </c>
      <c r="B15" s="93" t="s">
        <v>534</v>
      </c>
      <c r="C15" s="169">
        <f>SUM(C8:C14)</f>
        <v>9448337.4600000009</v>
      </c>
      <c r="D15" s="169">
        <f>SUM(D8:D14)</f>
        <v>6826580.4699999997</v>
      </c>
    </row>
    <row r="18" spans="1:4" x14ac:dyDescent="0.2">
      <c r="A18" s="172" t="s">
        <v>117</v>
      </c>
      <c r="B18" s="16"/>
      <c r="C18" s="16"/>
      <c r="D18" s="16"/>
    </row>
    <row r="19" spans="1:4" x14ac:dyDescent="0.2">
      <c r="A19" s="85" t="s">
        <v>92</v>
      </c>
      <c r="B19" s="17" t="s">
        <v>556</v>
      </c>
      <c r="C19" s="156" t="s">
        <v>555</v>
      </c>
      <c r="D19" s="156" t="s">
        <v>120</v>
      </c>
    </row>
    <row r="20" spans="1:4" x14ac:dyDescent="0.2">
      <c r="A20" s="87">
        <v>1230</v>
      </c>
      <c r="B20" s="88" t="s">
        <v>159</v>
      </c>
      <c r="C20" s="158">
        <f>SUM(C21:C27)</f>
        <v>0</v>
      </c>
      <c r="D20" s="158">
        <f>SUM(D21:D27)</f>
        <v>0</v>
      </c>
    </row>
    <row r="21" spans="1:4" x14ac:dyDescent="0.2">
      <c r="A21" s="89">
        <v>1231</v>
      </c>
      <c r="B21" s="90" t="s">
        <v>160</v>
      </c>
      <c r="C21" s="91">
        <v>0</v>
      </c>
      <c r="D21" s="91">
        <v>0</v>
      </c>
    </row>
    <row r="22" spans="1:4" x14ac:dyDescent="0.2">
      <c r="A22" s="89">
        <v>1232</v>
      </c>
      <c r="B22" s="90" t="s">
        <v>161</v>
      </c>
      <c r="C22" s="91">
        <v>0</v>
      </c>
      <c r="D22" s="91">
        <v>0</v>
      </c>
    </row>
    <row r="23" spans="1:4" x14ac:dyDescent="0.2">
      <c r="A23" s="89">
        <v>1233</v>
      </c>
      <c r="B23" s="90" t="s">
        <v>162</v>
      </c>
      <c r="C23" s="91">
        <v>0</v>
      </c>
      <c r="D23" s="91">
        <v>0</v>
      </c>
    </row>
    <row r="24" spans="1:4" x14ac:dyDescent="0.2">
      <c r="A24" s="89">
        <v>1234</v>
      </c>
      <c r="B24" s="90" t="s">
        <v>163</v>
      </c>
      <c r="C24" s="91">
        <v>0</v>
      </c>
      <c r="D24" s="91">
        <v>0</v>
      </c>
    </row>
    <row r="25" spans="1:4" x14ac:dyDescent="0.2">
      <c r="A25" s="89">
        <v>1235</v>
      </c>
      <c r="B25" s="90" t="s">
        <v>164</v>
      </c>
      <c r="C25" s="91">
        <v>0</v>
      </c>
      <c r="D25" s="91">
        <v>0</v>
      </c>
    </row>
    <row r="26" spans="1:4" x14ac:dyDescent="0.2">
      <c r="A26" s="89">
        <v>1236</v>
      </c>
      <c r="B26" s="90" t="s">
        <v>165</v>
      </c>
      <c r="C26" s="91">
        <v>0</v>
      </c>
      <c r="D26" s="91">
        <v>0</v>
      </c>
    </row>
    <row r="27" spans="1:4" x14ac:dyDescent="0.2">
      <c r="A27" s="89">
        <v>1239</v>
      </c>
      <c r="B27" s="90" t="s">
        <v>166</v>
      </c>
      <c r="C27" s="91">
        <v>0</v>
      </c>
      <c r="D27" s="91">
        <v>0</v>
      </c>
    </row>
    <row r="28" spans="1:4" x14ac:dyDescent="0.2">
      <c r="A28" s="92">
        <v>1240</v>
      </c>
      <c r="B28" s="93" t="s">
        <v>167</v>
      </c>
      <c r="C28" s="169">
        <f>SUM(C29:C36)</f>
        <v>48777</v>
      </c>
      <c r="D28" s="169">
        <f>SUM(D29:D36)</f>
        <v>48777</v>
      </c>
    </row>
    <row r="29" spans="1:4" x14ac:dyDescent="0.2">
      <c r="A29" s="89">
        <v>1241</v>
      </c>
      <c r="B29" s="90" t="s">
        <v>168</v>
      </c>
      <c r="C29" s="91">
        <v>48777</v>
      </c>
      <c r="D29" s="91">
        <v>48777</v>
      </c>
    </row>
    <row r="30" spans="1:4" x14ac:dyDescent="0.2">
      <c r="A30" s="89">
        <v>1242</v>
      </c>
      <c r="B30" s="90" t="s">
        <v>169</v>
      </c>
      <c r="C30" s="91">
        <v>0</v>
      </c>
      <c r="D30" s="91">
        <v>0</v>
      </c>
    </row>
    <row r="31" spans="1:4" x14ac:dyDescent="0.2">
      <c r="A31" s="89">
        <v>1243</v>
      </c>
      <c r="B31" s="90" t="s">
        <v>170</v>
      </c>
      <c r="C31" s="91">
        <v>0</v>
      </c>
      <c r="D31" s="91">
        <v>0</v>
      </c>
    </row>
    <row r="32" spans="1:4" x14ac:dyDescent="0.2">
      <c r="A32" s="89">
        <v>1244</v>
      </c>
      <c r="B32" s="90" t="s">
        <v>171</v>
      </c>
      <c r="C32" s="91">
        <v>0</v>
      </c>
      <c r="D32" s="91">
        <v>0</v>
      </c>
    </row>
    <row r="33" spans="1:4" x14ac:dyDescent="0.2">
      <c r="A33" s="89">
        <v>1245</v>
      </c>
      <c r="B33" s="90" t="s">
        <v>172</v>
      </c>
      <c r="C33" s="91">
        <v>0</v>
      </c>
      <c r="D33" s="91">
        <v>0</v>
      </c>
    </row>
    <row r="34" spans="1:4" x14ac:dyDescent="0.2">
      <c r="A34" s="89">
        <v>1246</v>
      </c>
      <c r="B34" s="90" t="s">
        <v>173</v>
      </c>
      <c r="C34" s="91">
        <v>0</v>
      </c>
      <c r="D34" s="91">
        <v>0</v>
      </c>
    </row>
    <row r="35" spans="1:4" x14ac:dyDescent="0.2">
      <c r="A35" s="89">
        <v>1247</v>
      </c>
      <c r="B35" s="90" t="s">
        <v>174</v>
      </c>
      <c r="C35" s="91">
        <v>0</v>
      </c>
      <c r="D35" s="91">
        <v>0</v>
      </c>
    </row>
    <row r="36" spans="1:4" x14ac:dyDescent="0.2">
      <c r="A36" s="89">
        <v>1248</v>
      </c>
      <c r="B36" s="90" t="s">
        <v>175</v>
      </c>
      <c r="C36" s="91">
        <v>0</v>
      </c>
      <c r="D36" s="91">
        <v>0</v>
      </c>
    </row>
    <row r="37" spans="1:4" x14ac:dyDescent="0.2">
      <c r="A37" s="92">
        <v>1250</v>
      </c>
      <c r="B37" s="93" t="s">
        <v>177</v>
      </c>
      <c r="C37" s="169">
        <f>SUM(C38:C42)</f>
        <v>0</v>
      </c>
      <c r="D37" s="169">
        <f>SUM(D38:D42)</f>
        <v>0</v>
      </c>
    </row>
    <row r="38" spans="1:4" x14ac:dyDescent="0.2">
      <c r="A38" s="89">
        <v>1251</v>
      </c>
      <c r="B38" s="90" t="s">
        <v>178</v>
      </c>
      <c r="C38" s="91">
        <v>0</v>
      </c>
      <c r="D38" s="91">
        <v>0</v>
      </c>
    </row>
    <row r="39" spans="1:4" x14ac:dyDescent="0.2">
      <c r="A39" s="89">
        <v>1252</v>
      </c>
      <c r="B39" s="90" t="s">
        <v>179</v>
      </c>
      <c r="C39" s="91">
        <v>0</v>
      </c>
      <c r="D39" s="91">
        <v>0</v>
      </c>
    </row>
    <row r="40" spans="1:4" x14ac:dyDescent="0.2">
      <c r="A40" s="89">
        <v>1253</v>
      </c>
      <c r="B40" s="90" t="s">
        <v>180</v>
      </c>
      <c r="C40" s="91">
        <v>0</v>
      </c>
      <c r="D40" s="91">
        <v>0</v>
      </c>
    </row>
    <row r="41" spans="1:4" x14ac:dyDescent="0.2">
      <c r="A41" s="89">
        <v>1254</v>
      </c>
      <c r="B41" s="90" t="s">
        <v>181</v>
      </c>
      <c r="C41" s="91">
        <v>0</v>
      </c>
      <c r="D41" s="91">
        <v>0</v>
      </c>
    </row>
    <row r="42" spans="1:4" x14ac:dyDescent="0.2">
      <c r="A42" s="89">
        <v>1259</v>
      </c>
      <c r="B42" s="90" t="s">
        <v>182</v>
      </c>
      <c r="C42" s="91">
        <v>0</v>
      </c>
      <c r="D42" s="91">
        <v>0</v>
      </c>
    </row>
    <row r="43" spans="1:4" x14ac:dyDescent="0.2">
      <c r="A43" s="89"/>
      <c r="B43" s="171" t="s">
        <v>535</v>
      </c>
      <c r="C43" s="169">
        <f>C20+C28+C37</f>
        <v>48777</v>
      </c>
      <c r="D43" s="169">
        <f>D20+D28+D37</f>
        <v>48777</v>
      </c>
    </row>
    <row r="45" spans="1:4" x14ac:dyDescent="0.2">
      <c r="A45" s="172" t="s">
        <v>570</v>
      </c>
      <c r="B45" s="16"/>
      <c r="C45" s="16"/>
      <c r="D45" s="16"/>
    </row>
    <row r="46" spans="1:4" x14ac:dyDescent="0.2">
      <c r="A46" s="85" t="s">
        <v>92</v>
      </c>
      <c r="B46" s="17" t="s">
        <v>556</v>
      </c>
      <c r="C46" s="116">
        <v>2023</v>
      </c>
      <c r="D46" s="116">
        <v>2022</v>
      </c>
    </row>
    <row r="47" spans="1:4" x14ac:dyDescent="0.2">
      <c r="A47" s="174">
        <v>3210</v>
      </c>
      <c r="B47" s="157" t="s">
        <v>536</v>
      </c>
      <c r="C47" s="158">
        <v>2552759.48</v>
      </c>
      <c r="D47" s="159">
        <v>3026223.01</v>
      </c>
    </row>
    <row r="48" spans="1:4" x14ac:dyDescent="0.2">
      <c r="A48" s="166"/>
      <c r="B48" s="160" t="s">
        <v>524</v>
      </c>
      <c r="C48" s="161">
        <f>C49+C61+C89+C92</f>
        <v>350912.85</v>
      </c>
      <c r="D48" s="161">
        <f>D49+D61+D89+D92</f>
        <v>566469.68000000005</v>
      </c>
    </row>
    <row r="49" spans="1:4" x14ac:dyDescent="0.2">
      <c r="A49" s="165">
        <v>5400</v>
      </c>
      <c r="B49" s="162" t="s">
        <v>355</v>
      </c>
      <c r="C49" s="161">
        <f>C50+C52+C54+C56+C58</f>
        <v>0</v>
      </c>
      <c r="D49" s="161">
        <f>D50+D52+D54+D56+D58</f>
        <v>0</v>
      </c>
    </row>
    <row r="50" spans="1:4" x14ac:dyDescent="0.2">
      <c r="A50" s="166">
        <v>5410</v>
      </c>
      <c r="B50" s="163" t="s">
        <v>525</v>
      </c>
      <c r="C50" s="164">
        <f>C51</f>
        <v>0</v>
      </c>
      <c r="D50" s="164">
        <f>D51</f>
        <v>0</v>
      </c>
    </row>
    <row r="51" spans="1:4" x14ac:dyDescent="0.2">
      <c r="A51" s="166">
        <v>5411</v>
      </c>
      <c r="B51" s="163" t="s">
        <v>357</v>
      </c>
      <c r="C51" s="164">
        <v>0</v>
      </c>
      <c r="D51" s="164">
        <v>0</v>
      </c>
    </row>
    <row r="52" spans="1:4" x14ac:dyDescent="0.2">
      <c r="A52" s="166">
        <v>5420</v>
      </c>
      <c r="B52" s="163" t="s">
        <v>526</v>
      </c>
      <c r="C52" s="164">
        <f>C53</f>
        <v>0</v>
      </c>
      <c r="D52" s="164">
        <f>D53</f>
        <v>0</v>
      </c>
    </row>
    <row r="53" spans="1:4" x14ac:dyDescent="0.2">
      <c r="A53" s="166">
        <v>5421</v>
      </c>
      <c r="B53" s="163" t="s">
        <v>360</v>
      </c>
      <c r="C53" s="164">
        <v>0</v>
      </c>
      <c r="D53" s="164">
        <v>0</v>
      </c>
    </row>
    <row r="54" spans="1:4" x14ac:dyDescent="0.2">
      <c r="A54" s="166">
        <v>5430</v>
      </c>
      <c r="B54" s="163" t="s">
        <v>527</v>
      </c>
      <c r="C54" s="164">
        <f>C55</f>
        <v>0</v>
      </c>
      <c r="D54" s="164">
        <f>D55</f>
        <v>0</v>
      </c>
    </row>
    <row r="55" spans="1:4" x14ac:dyDescent="0.2">
      <c r="A55" s="166">
        <v>5431</v>
      </c>
      <c r="B55" s="163" t="s">
        <v>363</v>
      </c>
      <c r="C55" s="164">
        <v>0</v>
      </c>
      <c r="D55" s="164">
        <v>0</v>
      </c>
    </row>
    <row r="56" spans="1:4" x14ac:dyDescent="0.2">
      <c r="A56" s="166">
        <v>5440</v>
      </c>
      <c r="B56" s="163" t="s">
        <v>528</v>
      </c>
      <c r="C56" s="164">
        <f>C57</f>
        <v>0</v>
      </c>
      <c r="D56" s="164">
        <f>D57</f>
        <v>0</v>
      </c>
    </row>
    <row r="57" spans="1:4" x14ac:dyDescent="0.2">
      <c r="A57" s="166">
        <v>5441</v>
      </c>
      <c r="B57" s="163" t="s">
        <v>528</v>
      </c>
      <c r="C57" s="164">
        <v>0</v>
      </c>
      <c r="D57" s="164">
        <v>0</v>
      </c>
    </row>
    <row r="58" spans="1:4" x14ac:dyDescent="0.2">
      <c r="A58" s="166">
        <v>5450</v>
      </c>
      <c r="B58" s="163" t="s">
        <v>529</v>
      </c>
      <c r="C58" s="164">
        <f>SUM(C59:C60)</f>
        <v>0</v>
      </c>
      <c r="D58" s="164">
        <f>SUM(D59:D60)</f>
        <v>0</v>
      </c>
    </row>
    <row r="59" spans="1:4" x14ac:dyDescent="0.2">
      <c r="A59" s="166">
        <v>5451</v>
      </c>
      <c r="B59" s="163" t="s">
        <v>367</v>
      </c>
      <c r="C59" s="164">
        <v>0</v>
      </c>
      <c r="D59" s="164">
        <v>0</v>
      </c>
    </row>
    <row r="60" spans="1:4" x14ac:dyDescent="0.2">
      <c r="A60" s="166">
        <v>5452</v>
      </c>
      <c r="B60" s="163" t="s">
        <v>368</v>
      </c>
      <c r="C60" s="164">
        <v>0</v>
      </c>
      <c r="D60" s="164">
        <v>0</v>
      </c>
    </row>
    <row r="61" spans="1:4" x14ac:dyDescent="0.2">
      <c r="A61" s="165">
        <v>5500</v>
      </c>
      <c r="B61" s="162" t="s">
        <v>369</v>
      </c>
      <c r="C61" s="161">
        <f>C62+C71+C74+C80</f>
        <v>0</v>
      </c>
      <c r="D61" s="161">
        <f>D62+D71+D74+D80</f>
        <v>497431.89000000007</v>
      </c>
    </row>
    <row r="62" spans="1:4" x14ac:dyDescent="0.2">
      <c r="A62" s="166">
        <v>5510</v>
      </c>
      <c r="B62" s="163" t="s">
        <v>370</v>
      </c>
      <c r="C62" s="164">
        <v>0</v>
      </c>
      <c r="D62" s="164">
        <f>SUM(D63:D70)</f>
        <v>497431.89000000007</v>
      </c>
    </row>
    <row r="63" spans="1:4" x14ac:dyDescent="0.2">
      <c r="A63" s="166">
        <v>5511</v>
      </c>
      <c r="B63" s="163" t="s">
        <v>371</v>
      </c>
      <c r="C63" s="164">
        <v>0</v>
      </c>
      <c r="D63" s="164">
        <v>0</v>
      </c>
    </row>
    <row r="64" spans="1:4" x14ac:dyDescent="0.2">
      <c r="A64" s="166">
        <v>5512</v>
      </c>
      <c r="B64" s="163" t="s">
        <v>372</v>
      </c>
      <c r="C64" s="164">
        <v>0</v>
      </c>
      <c r="D64" s="164">
        <v>0</v>
      </c>
    </row>
    <row r="65" spans="1:4" x14ac:dyDescent="0.2">
      <c r="A65" s="166">
        <v>5513</v>
      </c>
      <c r="B65" s="163" t="s">
        <v>373</v>
      </c>
      <c r="C65" s="164">
        <v>0</v>
      </c>
      <c r="D65" s="164">
        <v>182642.78</v>
      </c>
    </row>
    <row r="66" spans="1:4" x14ac:dyDescent="0.2">
      <c r="A66" s="166">
        <v>5514</v>
      </c>
      <c r="B66" s="163" t="s">
        <v>374</v>
      </c>
      <c r="C66" s="164">
        <v>0</v>
      </c>
      <c r="D66" s="164">
        <v>0</v>
      </c>
    </row>
    <row r="67" spans="1:4" x14ac:dyDescent="0.2">
      <c r="A67" s="166">
        <v>5515</v>
      </c>
      <c r="B67" s="163" t="s">
        <v>375</v>
      </c>
      <c r="C67" s="164">
        <v>0</v>
      </c>
      <c r="D67" s="164">
        <v>294158.14</v>
      </c>
    </row>
    <row r="68" spans="1:4" x14ac:dyDescent="0.2">
      <c r="A68" s="166">
        <v>5516</v>
      </c>
      <c r="B68" s="163" t="s">
        <v>376</v>
      </c>
      <c r="C68" s="164">
        <v>0</v>
      </c>
      <c r="D68" s="164">
        <v>0</v>
      </c>
    </row>
    <row r="69" spans="1:4" x14ac:dyDescent="0.2">
      <c r="A69" s="166">
        <v>5517</v>
      </c>
      <c r="B69" s="163" t="s">
        <v>377</v>
      </c>
      <c r="C69" s="164">
        <v>0</v>
      </c>
      <c r="D69" s="164">
        <v>2627.88</v>
      </c>
    </row>
    <row r="70" spans="1:4" x14ac:dyDescent="0.2">
      <c r="A70" s="166">
        <v>5518</v>
      </c>
      <c r="B70" s="163" t="s">
        <v>45</v>
      </c>
      <c r="C70" s="164">
        <v>0</v>
      </c>
      <c r="D70" s="164">
        <v>18003.09</v>
      </c>
    </row>
    <row r="71" spans="1:4" x14ac:dyDescent="0.2">
      <c r="A71" s="166">
        <v>5520</v>
      </c>
      <c r="B71" s="163" t="s">
        <v>44</v>
      </c>
      <c r="C71" s="164">
        <f>SUM(C72:C73)</f>
        <v>0</v>
      </c>
      <c r="D71" s="164">
        <f>SUM(D72:D73)</f>
        <v>0</v>
      </c>
    </row>
    <row r="72" spans="1:4" x14ac:dyDescent="0.2">
      <c r="A72" s="166">
        <v>5521</v>
      </c>
      <c r="B72" s="163" t="s">
        <v>378</v>
      </c>
      <c r="C72" s="164">
        <v>0</v>
      </c>
      <c r="D72" s="164">
        <v>0</v>
      </c>
    </row>
    <row r="73" spans="1:4" x14ac:dyDescent="0.2">
      <c r="A73" s="166">
        <v>5522</v>
      </c>
      <c r="B73" s="163" t="s">
        <v>379</v>
      </c>
      <c r="C73" s="164">
        <v>0</v>
      </c>
      <c r="D73" s="164">
        <v>0</v>
      </c>
    </row>
    <row r="74" spans="1:4" x14ac:dyDescent="0.2">
      <c r="A74" s="166">
        <v>5530</v>
      </c>
      <c r="B74" s="163" t="s">
        <v>380</v>
      </c>
      <c r="C74" s="164">
        <f>SUM(C75:C79)</f>
        <v>0</v>
      </c>
      <c r="D74" s="164">
        <f>SUM(D75:D79)</f>
        <v>0</v>
      </c>
    </row>
    <row r="75" spans="1:4" x14ac:dyDescent="0.2">
      <c r="A75" s="166">
        <v>5531</v>
      </c>
      <c r="B75" s="163" t="s">
        <v>381</v>
      </c>
      <c r="C75" s="164">
        <v>0</v>
      </c>
      <c r="D75" s="164">
        <v>0</v>
      </c>
    </row>
    <row r="76" spans="1:4" x14ac:dyDescent="0.2">
      <c r="A76" s="166">
        <v>5532</v>
      </c>
      <c r="B76" s="163" t="s">
        <v>382</v>
      </c>
      <c r="C76" s="164">
        <v>0</v>
      </c>
      <c r="D76" s="164">
        <v>0</v>
      </c>
    </row>
    <row r="77" spans="1:4" x14ac:dyDescent="0.2">
      <c r="A77" s="166">
        <v>5533</v>
      </c>
      <c r="B77" s="163" t="s">
        <v>383</v>
      </c>
      <c r="C77" s="164">
        <v>0</v>
      </c>
      <c r="D77" s="164">
        <v>0</v>
      </c>
    </row>
    <row r="78" spans="1:4" x14ac:dyDescent="0.2">
      <c r="A78" s="166">
        <v>5534</v>
      </c>
      <c r="B78" s="163" t="s">
        <v>384</v>
      </c>
      <c r="C78" s="164">
        <v>0</v>
      </c>
      <c r="D78" s="164">
        <v>0</v>
      </c>
    </row>
    <row r="79" spans="1:4" x14ac:dyDescent="0.2">
      <c r="A79" s="166">
        <v>5535</v>
      </c>
      <c r="B79" s="163" t="s">
        <v>385</v>
      </c>
      <c r="C79" s="164">
        <v>0</v>
      </c>
      <c r="D79" s="164">
        <v>0</v>
      </c>
    </row>
    <row r="80" spans="1:4" x14ac:dyDescent="0.2">
      <c r="A80" s="166">
        <v>5590</v>
      </c>
      <c r="B80" s="163" t="s">
        <v>386</v>
      </c>
      <c r="C80" s="164">
        <f>SUM(C81:C88)</f>
        <v>0</v>
      </c>
      <c r="D80" s="164">
        <f>SUM(D81:D88)</f>
        <v>0</v>
      </c>
    </row>
    <row r="81" spans="1:4" x14ac:dyDescent="0.2">
      <c r="A81" s="166">
        <v>5591</v>
      </c>
      <c r="B81" s="163" t="s">
        <v>387</v>
      </c>
      <c r="C81" s="164">
        <v>0</v>
      </c>
      <c r="D81" s="164">
        <v>0</v>
      </c>
    </row>
    <row r="82" spans="1:4" x14ac:dyDescent="0.2">
      <c r="A82" s="166">
        <v>5592</v>
      </c>
      <c r="B82" s="163" t="s">
        <v>388</v>
      </c>
      <c r="C82" s="164">
        <v>0</v>
      </c>
      <c r="D82" s="164">
        <v>0</v>
      </c>
    </row>
    <row r="83" spans="1:4" x14ac:dyDescent="0.2">
      <c r="A83" s="166">
        <v>5593</v>
      </c>
      <c r="B83" s="163" t="s">
        <v>389</v>
      </c>
      <c r="C83" s="164">
        <v>0</v>
      </c>
      <c r="D83" s="164">
        <v>0</v>
      </c>
    </row>
    <row r="84" spans="1:4" x14ac:dyDescent="0.2">
      <c r="A84" s="166">
        <v>5594</v>
      </c>
      <c r="B84" s="163" t="s">
        <v>390</v>
      </c>
      <c r="C84" s="164">
        <v>0</v>
      </c>
      <c r="D84" s="164">
        <v>0</v>
      </c>
    </row>
    <row r="85" spans="1:4" x14ac:dyDescent="0.2">
      <c r="A85" s="166">
        <v>5595</v>
      </c>
      <c r="B85" s="163" t="s">
        <v>391</v>
      </c>
      <c r="C85" s="164">
        <v>0</v>
      </c>
      <c r="D85" s="164">
        <v>0</v>
      </c>
    </row>
    <row r="86" spans="1:4" x14ac:dyDescent="0.2">
      <c r="A86" s="166">
        <v>5596</v>
      </c>
      <c r="B86" s="163" t="s">
        <v>286</v>
      </c>
      <c r="C86" s="164">
        <v>0</v>
      </c>
      <c r="D86" s="164">
        <v>0</v>
      </c>
    </row>
    <row r="87" spans="1:4" x14ac:dyDescent="0.2">
      <c r="A87" s="166">
        <v>5597</v>
      </c>
      <c r="B87" s="163" t="s">
        <v>392</v>
      </c>
      <c r="C87" s="164">
        <v>0</v>
      </c>
      <c r="D87" s="164">
        <v>0</v>
      </c>
    </row>
    <row r="88" spans="1:4" x14ac:dyDescent="0.2">
      <c r="A88" s="166">
        <v>5599</v>
      </c>
      <c r="B88" s="163" t="s">
        <v>393</v>
      </c>
      <c r="C88" s="164">
        <v>0</v>
      </c>
      <c r="D88" s="164">
        <v>0</v>
      </c>
    </row>
    <row r="89" spans="1:4" x14ac:dyDescent="0.2">
      <c r="A89" s="165">
        <v>5600</v>
      </c>
      <c r="B89" s="162" t="s">
        <v>43</v>
      </c>
      <c r="C89" s="161">
        <f>C90</f>
        <v>0</v>
      </c>
      <c r="D89" s="161">
        <f>D90</f>
        <v>0</v>
      </c>
    </row>
    <row r="90" spans="1:4" x14ac:dyDescent="0.2">
      <c r="A90" s="166">
        <v>5610</v>
      </c>
      <c r="B90" s="163" t="s">
        <v>394</v>
      </c>
      <c r="C90" s="164">
        <f>C91</f>
        <v>0</v>
      </c>
      <c r="D90" s="164">
        <f>D91</f>
        <v>0</v>
      </c>
    </row>
    <row r="91" spans="1:4" x14ac:dyDescent="0.2">
      <c r="A91" s="166">
        <v>5611</v>
      </c>
      <c r="B91" s="163" t="s">
        <v>395</v>
      </c>
      <c r="C91" s="164">
        <v>0</v>
      </c>
      <c r="D91" s="164">
        <v>0</v>
      </c>
    </row>
    <row r="92" spans="1:4" x14ac:dyDescent="0.2">
      <c r="A92" s="165">
        <v>2110</v>
      </c>
      <c r="B92" s="162" t="s">
        <v>537</v>
      </c>
      <c r="C92" s="161">
        <f>SUM(C93:C97)</f>
        <v>350912.85</v>
      </c>
      <c r="D92" s="161">
        <f>SUM(D93:D97)</f>
        <v>69037.789999999994</v>
      </c>
    </row>
    <row r="93" spans="1:4" x14ac:dyDescent="0.2">
      <c r="A93" s="166">
        <v>2111</v>
      </c>
      <c r="B93" s="163" t="s">
        <v>538</v>
      </c>
      <c r="C93" s="164">
        <v>350912.85</v>
      </c>
      <c r="D93" s="164">
        <v>3331.58</v>
      </c>
    </row>
    <row r="94" spans="1:4" x14ac:dyDescent="0.2">
      <c r="A94" s="166">
        <v>2112</v>
      </c>
      <c r="B94" s="163" t="s">
        <v>539</v>
      </c>
      <c r="C94" s="91">
        <v>0</v>
      </c>
      <c r="D94" s="91">
        <v>2106.21</v>
      </c>
    </row>
    <row r="95" spans="1:4" x14ac:dyDescent="0.2">
      <c r="A95" s="166">
        <v>2112</v>
      </c>
      <c r="B95" s="163" t="s">
        <v>540</v>
      </c>
      <c r="C95" s="91">
        <v>0</v>
      </c>
      <c r="D95" s="91">
        <v>63600</v>
      </c>
    </row>
    <row r="96" spans="1:4" x14ac:dyDescent="0.2">
      <c r="A96" s="166">
        <v>2115</v>
      </c>
      <c r="B96" s="163" t="s">
        <v>541</v>
      </c>
      <c r="C96" s="164">
        <v>0</v>
      </c>
      <c r="D96" s="164">
        <v>0</v>
      </c>
    </row>
    <row r="97" spans="1:4" x14ac:dyDescent="0.2">
      <c r="A97" s="166">
        <v>2114</v>
      </c>
      <c r="B97" s="163" t="s">
        <v>542</v>
      </c>
      <c r="C97" s="164">
        <v>0</v>
      </c>
      <c r="D97" s="164">
        <v>0</v>
      </c>
    </row>
    <row r="98" spans="1:4" x14ac:dyDescent="0.2">
      <c r="A98" s="166"/>
      <c r="B98" s="160" t="s">
        <v>543</v>
      </c>
      <c r="C98" s="161">
        <f>+C121+C99</f>
        <v>26296.7</v>
      </c>
      <c r="D98" s="161">
        <f>+D121+D99</f>
        <v>392222.98</v>
      </c>
    </row>
    <row r="99" spans="1:4" x14ac:dyDescent="0.2">
      <c r="A99" s="165">
        <v>4300</v>
      </c>
      <c r="B99" s="165" t="s">
        <v>272</v>
      </c>
      <c r="C99" s="161">
        <f>C100+C103+C109+C111+C113</f>
        <v>26296.7</v>
      </c>
      <c r="D99" s="161">
        <f>D100+D103+D109+D111+D113</f>
        <v>392222.98</v>
      </c>
    </row>
    <row r="100" spans="1:4" x14ac:dyDescent="0.2">
      <c r="A100" s="165">
        <v>4310</v>
      </c>
      <c r="B100" s="165" t="s">
        <v>273</v>
      </c>
      <c r="C100" s="161">
        <f>C101+C102</f>
        <v>0</v>
      </c>
      <c r="D100" s="161">
        <f>D101+D102</f>
        <v>0</v>
      </c>
    </row>
    <row r="101" spans="1:4" x14ac:dyDescent="0.2">
      <c r="A101" s="166">
        <v>4311</v>
      </c>
      <c r="B101" s="166" t="s">
        <v>442</v>
      </c>
      <c r="C101" s="164">
        <v>0</v>
      </c>
      <c r="D101" s="164">
        <v>0</v>
      </c>
    </row>
    <row r="102" spans="1:4" x14ac:dyDescent="0.2">
      <c r="A102" s="166">
        <v>4319</v>
      </c>
      <c r="B102" s="166" t="s">
        <v>274</v>
      </c>
      <c r="C102" s="164">
        <v>0</v>
      </c>
      <c r="D102" s="164">
        <v>0</v>
      </c>
    </row>
    <row r="103" spans="1:4" x14ac:dyDescent="0.2">
      <c r="A103" s="165">
        <v>4320</v>
      </c>
      <c r="B103" s="165" t="s">
        <v>275</v>
      </c>
      <c r="C103" s="161">
        <f>SUM(C104:C108)</f>
        <v>0</v>
      </c>
      <c r="D103" s="161">
        <f>SUM(D104:D108)</f>
        <v>0</v>
      </c>
    </row>
    <row r="104" spans="1:4" x14ac:dyDescent="0.2">
      <c r="A104" s="166">
        <v>4321</v>
      </c>
      <c r="B104" s="166" t="s">
        <v>276</v>
      </c>
      <c r="C104" s="164">
        <v>0</v>
      </c>
      <c r="D104" s="164">
        <v>0</v>
      </c>
    </row>
    <row r="105" spans="1:4" x14ac:dyDescent="0.2">
      <c r="A105" s="166">
        <v>4322</v>
      </c>
      <c r="B105" s="166" t="s">
        <v>277</v>
      </c>
      <c r="C105" s="164">
        <v>0</v>
      </c>
      <c r="D105" s="164">
        <v>0</v>
      </c>
    </row>
    <row r="106" spans="1:4" x14ac:dyDescent="0.2">
      <c r="A106" s="166">
        <v>4323</v>
      </c>
      <c r="B106" s="166" t="s">
        <v>278</v>
      </c>
      <c r="C106" s="164">
        <v>0</v>
      </c>
      <c r="D106" s="164">
        <v>0</v>
      </c>
    </row>
    <row r="107" spans="1:4" x14ac:dyDescent="0.2">
      <c r="A107" s="166">
        <v>4324</v>
      </c>
      <c r="B107" s="166" t="s">
        <v>279</v>
      </c>
      <c r="C107" s="164">
        <v>0</v>
      </c>
      <c r="D107" s="164">
        <v>0</v>
      </c>
    </row>
    <row r="108" spans="1:4" x14ac:dyDescent="0.2">
      <c r="A108" s="166">
        <v>4325</v>
      </c>
      <c r="B108" s="166" t="s">
        <v>280</v>
      </c>
      <c r="C108" s="164">
        <v>0</v>
      </c>
      <c r="D108" s="164">
        <v>0</v>
      </c>
    </row>
    <row r="109" spans="1:4" x14ac:dyDescent="0.2">
      <c r="A109" s="165">
        <v>4330</v>
      </c>
      <c r="B109" s="165" t="s">
        <v>281</v>
      </c>
      <c r="C109" s="161">
        <f>C110</f>
        <v>0</v>
      </c>
      <c r="D109" s="161">
        <f>D110</f>
        <v>0</v>
      </c>
    </row>
    <row r="110" spans="1:4" x14ac:dyDescent="0.2">
      <c r="A110" s="166">
        <v>4331</v>
      </c>
      <c r="B110" s="166" t="s">
        <v>281</v>
      </c>
      <c r="C110" s="164">
        <v>0</v>
      </c>
      <c r="D110" s="164">
        <v>0</v>
      </c>
    </row>
    <row r="111" spans="1:4" x14ac:dyDescent="0.2">
      <c r="A111" s="165">
        <v>4340</v>
      </c>
      <c r="B111" s="165" t="s">
        <v>282</v>
      </c>
      <c r="C111" s="161">
        <f>C112</f>
        <v>0</v>
      </c>
      <c r="D111" s="161">
        <f>D112</f>
        <v>0</v>
      </c>
    </row>
    <row r="112" spans="1:4" x14ac:dyDescent="0.2">
      <c r="A112" s="166">
        <v>4341</v>
      </c>
      <c r="B112" s="166" t="s">
        <v>282</v>
      </c>
      <c r="C112" s="164">
        <v>0</v>
      </c>
      <c r="D112" s="164">
        <v>0</v>
      </c>
    </row>
    <row r="113" spans="1:4" x14ac:dyDescent="0.2">
      <c r="A113" s="165">
        <v>4390</v>
      </c>
      <c r="B113" s="165" t="s">
        <v>283</v>
      </c>
      <c r="C113" s="161">
        <f>SUM(C114:C120)</f>
        <v>26296.7</v>
      </c>
      <c r="D113" s="161">
        <f>SUM(D114:D120)</f>
        <v>392222.98</v>
      </c>
    </row>
    <row r="114" spans="1:4" x14ac:dyDescent="0.2">
      <c r="A114" s="166">
        <v>4392</v>
      </c>
      <c r="B114" s="166" t="s">
        <v>284</v>
      </c>
      <c r="C114" s="164">
        <v>0</v>
      </c>
      <c r="D114" s="164">
        <v>0</v>
      </c>
    </row>
    <row r="115" spans="1:4" x14ac:dyDescent="0.2">
      <c r="A115" s="166">
        <v>4393</v>
      </c>
      <c r="B115" s="166" t="s">
        <v>443</v>
      </c>
      <c r="C115" s="164">
        <v>0</v>
      </c>
      <c r="D115" s="164">
        <v>0</v>
      </c>
    </row>
    <row r="116" spans="1:4" x14ac:dyDescent="0.2">
      <c r="A116" s="166">
        <v>4394</v>
      </c>
      <c r="B116" s="166" t="s">
        <v>285</v>
      </c>
      <c r="C116" s="164">
        <v>0</v>
      </c>
      <c r="D116" s="164">
        <v>0</v>
      </c>
    </row>
    <row r="117" spans="1:4" x14ac:dyDescent="0.2">
      <c r="A117" s="166">
        <v>4395</v>
      </c>
      <c r="B117" s="166" t="s">
        <v>286</v>
      </c>
      <c r="C117" s="164">
        <v>0</v>
      </c>
      <c r="D117" s="164">
        <v>0</v>
      </c>
    </row>
    <row r="118" spans="1:4" x14ac:dyDescent="0.2">
      <c r="A118" s="166">
        <v>4396</v>
      </c>
      <c r="B118" s="166" t="s">
        <v>287</v>
      </c>
      <c r="C118" s="164">
        <v>0</v>
      </c>
      <c r="D118" s="164">
        <v>0</v>
      </c>
    </row>
    <row r="119" spans="1:4" x14ac:dyDescent="0.2">
      <c r="A119" s="166">
        <v>4397</v>
      </c>
      <c r="B119" s="166" t="s">
        <v>444</v>
      </c>
      <c r="C119" s="164">
        <v>0</v>
      </c>
      <c r="D119" s="164">
        <v>0</v>
      </c>
    </row>
    <row r="120" spans="1:4" x14ac:dyDescent="0.2">
      <c r="A120" s="166">
        <v>4399</v>
      </c>
      <c r="B120" s="166" t="s">
        <v>283</v>
      </c>
      <c r="C120" s="164">
        <v>26296.7</v>
      </c>
      <c r="D120" s="164">
        <v>392222.98</v>
      </c>
    </row>
    <row r="121" spans="1:4" x14ac:dyDescent="0.2">
      <c r="A121" s="165">
        <v>1120</v>
      </c>
      <c r="B121" s="162" t="s">
        <v>544</v>
      </c>
      <c r="C121" s="161">
        <f>SUM(C122:C130)</f>
        <v>0</v>
      </c>
      <c r="D121" s="161">
        <f>SUM(D122:D130)</f>
        <v>0</v>
      </c>
    </row>
    <row r="122" spans="1:4" x14ac:dyDescent="0.2">
      <c r="A122" s="166">
        <v>1124</v>
      </c>
      <c r="B122" s="163" t="s">
        <v>545</v>
      </c>
      <c r="C122" s="167">
        <v>0</v>
      </c>
      <c r="D122" s="167">
        <v>0</v>
      </c>
    </row>
    <row r="123" spans="1:4" x14ac:dyDescent="0.2">
      <c r="A123" s="166">
        <v>1124</v>
      </c>
      <c r="B123" s="163" t="s">
        <v>546</v>
      </c>
      <c r="C123" s="167">
        <v>0</v>
      </c>
      <c r="D123" s="167">
        <v>0</v>
      </c>
    </row>
    <row r="124" spans="1:4" x14ac:dyDescent="0.2">
      <c r="A124" s="166">
        <v>1124</v>
      </c>
      <c r="B124" s="163" t="s">
        <v>547</v>
      </c>
      <c r="C124" s="167">
        <v>0</v>
      </c>
      <c r="D124" s="167">
        <v>0</v>
      </c>
    </row>
    <row r="125" spans="1:4" x14ac:dyDescent="0.2">
      <c r="A125" s="166">
        <v>1124</v>
      </c>
      <c r="B125" s="163" t="s">
        <v>548</v>
      </c>
      <c r="C125" s="167">
        <v>0</v>
      </c>
      <c r="D125" s="167">
        <v>0</v>
      </c>
    </row>
    <row r="126" spans="1:4" x14ac:dyDescent="0.2">
      <c r="A126" s="166">
        <v>1124</v>
      </c>
      <c r="B126" s="163" t="s">
        <v>549</v>
      </c>
      <c r="C126" s="164">
        <v>0</v>
      </c>
      <c r="D126" s="164">
        <v>0</v>
      </c>
    </row>
    <row r="127" spans="1:4" x14ac:dyDescent="0.2">
      <c r="A127" s="166">
        <v>1124</v>
      </c>
      <c r="B127" s="163" t="s">
        <v>550</v>
      </c>
      <c r="C127" s="164">
        <v>0</v>
      </c>
      <c r="D127" s="164">
        <v>0</v>
      </c>
    </row>
    <row r="128" spans="1:4" x14ac:dyDescent="0.2">
      <c r="A128" s="89">
        <v>1122</v>
      </c>
      <c r="B128" s="163" t="s">
        <v>551</v>
      </c>
      <c r="C128" s="164">
        <v>0</v>
      </c>
      <c r="D128" s="91">
        <v>0</v>
      </c>
    </row>
    <row r="129" spans="1:4" x14ac:dyDescent="0.2">
      <c r="A129" s="89">
        <v>1122</v>
      </c>
      <c r="B129" s="163" t="s">
        <v>552</v>
      </c>
      <c r="C129" s="168">
        <v>0</v>
      </c>
      <c r="D129" s="168">
        <v>0</v>
      </c>
    </row>
    <row r="130" spans="1:4" x14ac:dyDescent="0.2">
      <c r="A130" s="89">
        <v>1122</v>
      </c>
      <c r="B130" s="163" t="s">
        <v>553</v>
      </c>
      <c r="C130" s="91">
        <v>0</v>
      </c>
      <c r="D130" s="91">
        <v>0</v>
      </c>
    </row>
    <row r="131" spans="1:4" x14ac:dyDescent="0.2">
      <c r="A131" s="92">
        <v>5120</v>
      </c>
      <c r="B131" s="162" t="s">
        <v>571</v>
      </c>
      <c r="C131" s="169">
        <f>C132</f>
        <v>0</v>
      </c>
      <c r="D131" s="169">
        <f>D132</f>
        <v>0</v>
      </c>
    </row>
    <row r="132" spans="1:4" x14ac:dyDescent="0.2">
      <c r="A132" s="89">
        <v>5120</v>
      </c>
      <c r="B132" s="163" t="s">
        <v>571</v>
      </c>
      <c r="C132" s="91">
        <v>0</v>
      </c>
      <c r="D132" s="91">
        <v>0</v>
      </c>
    </row>
    <row r="133" spans="1:4" x14ac:dyDescent="0.2">
      <c r="A133" s="89"/>
      <c r="B133" s="170" t="s">
        <v>554</v>
      </c>
      <c r="C133" s="169">
        <f>C47+C48-C98</f>
        <v>2877375.63</v>
      </c>
      <c r="D133" s="169">
        <f>D47+D48-D98</f>
        <v>3200469.71</v>
      </c>
    </row>
    <row r="135" spans="1:4" x14ac:dyDescent="0.2">
      <c r="A135" s="86" t="s">
        <v>532</v>
      </c>
    </row>
    <row r="138" spans="1:4" x14ac:dyDescent="0.2">
      <c r="A138" s="2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C46:D46" xr:uid="{00000000-0002-0000-0400-000000000000}"/>
    <dataValidation allowBlank="1" showInputMessage="1" showErrorMessage="1" prompt="Saldo al 31 de diciembre del año anterior que se presenta" sqref="D7" xr:uid="{00000000-0002-0000-0400-000001000000}"/>
    <dataValidation allowBlank="1" showInputMessage="1" showErrorMessage="1" prompt="Importe del trimestre anterior" sqref="C49:D60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&amp;RPágina &amp;P de 4</oddFooter>
  </headerFooter>
  <rowBreaks count="3" manualBreakCount="3">
    <brk id="44" max="16383" man="1"/>
    <brk id="83" max="16383" man="1"/>
    <brk id="12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E22"/>
  <sheetViews>
    <sheetView showGridLines="0" workbookViewId="0">
      <selection activeCell="A38" sqref="A1:C38"/>
    </sheetView>
  </sheetViews>
  <sheetFormatPr baseColWidth="10" defaultColWidth="11.42578125" defaultRowHeight="11.25" x14ac:dyDescent="0.2"/>
  <cols>
    <col min="1" max="1" width="3.28515625" style="20" customWidth="1"/>
    <col min="2" max="2" width="71.140625" style="20" customWidth="1"/>
    <col min="3" max="3" width="31.28515625" style="109" customWidth="1"/>
    <col min="4" max="4" width="12.140625" style="20" bestFit="1" customWidth="1"/>
    <col min="5" max="16384" width="11.42578125" style="20"/>
  </cols>
  <sheetData>
    <row r="1" spans="1:5" s="19" customFormat="1" ht="18" customHeight="1" x14ac:dyDescent="0.25">
      <c r="A1" s="215" t="s">
        <v>560</v>
      </c>
      <c r="B1" s="216"/>
      <c r="C1" s="217"/>
    </row>
    <row r="2" spans="1:5" s="19" customFormat="1" ht="18" customHeight="1" x14ac:dyDescent="0.25">
      <c r="A2" s="218" t="s">
        <v>520</v>
      </c>
      <c r="B2" s="219"/>
      <c r="C2" s="220"/>
    </row>
    <row r="3" spans="1:5" s="19" customFormat="1" ht="18" customHeight="1" x14ac:dyDescent="0.25">
      <c r="A3" s="218" t="s">
        <v>561</v>
      </c>
      <c r="B3" s="219"/>
      <c r="C3" s="220"/>
    </row>
    <row r="4" spans="1:5" s="21" customFormat="1" ht="18" customHeight="1" x14ac:dyDescent="0.2">
      <c r="A4" s="221" t="s">
        <v>521</v>
      </c>
      <c r="B4" s="222"/>
      <c r="C4" s="223"/>
      <c r="D4" s="20"/>
      <c r="E4" s="20"/>
    </row>
    <row r="5" spans="1:5" x14ac:dyDescent="0.2">
      <c r="A5" s="28" t="s">
        <v>447</v>
      </c>
      <c r="B5" s="28"/>
      <c r="C5" s="108">
        <v>15735108.619999999</v>
      </c>
    </row>
    <row r="6" spans="1:5" x14ac:dyDescent="0.2">
      <c r="A6" s="29"/>
      <c r="B6" s="30"/>
      <c r="C6" s="47"/>
    </row>
    <row r="7" spans="1:5" x14ac:dyDescent="0.2">
      <c r="A7" s="37" t="s">
        <v>448</v>
      </c>
      <c r="B7" s="37"/>
      <c r="C7" s="104">
        <f>SUM(C8:C13)</f>
        <v>0</v>
      </c>
    </row>
    <row r="8" spans="1:5" x14ac:dyDescent="0.2">
      <c r="A8" s="44" t="s">
        <v>449</v>
      </c>
      <c r="B8" s="43" t="s">
        <v>273</v>
      </c>
      <c r="C8" s="110">
        <v>0</v>
      </c>
    </row>
    <row r="9" spans="1:5" x14ac:dyDescent="0.2">
      <c r="A9" s="31" t="s">
        <v>450</v>
      </c>
      <c r="B9" s="32" t="s">
        <v>459</v>
      </c>
      <c r="C9" s="110">
        <v>0</v>
      </c>
    </row>
    <row r="10" spans="1:5" x14ac:dyDescent="0.2">
      <c r="A10" s="31" t="s">
        <v>451</v>
      </c>
      <c r="B10" s="32" t="s">
        <v>281</v>
      </c>
      <c r="C10" s="110">
        <v>0</v>
      </c>
    </row>
    <row r="11" spans="1:5" x14ac:dyDescent="0.2">
      <c r="A11" s="31" t="s">
        <v>452</v>
      </c>
      <c r="B11" s="32" t="s">
        <v>282</v>
      </c>
      <c r="C11" s="110">
        <v>0</v>
      </c>
    </row>
    <row r="12" spans="1:5" x14ac:dyDescent="0.2">
      <c r="A12" s="31" t="s">
        <v>453</v>
      </c>
      <c r="B12" s="32" t="s">
        <v>283</v>
      </c>
      <c r="C12" s="110">
        <v>0</v>
      </c>
    </row>
    <row r="13" spans="1:5" x14ac:dyDescent="0.2">
      <c r="A13" s="33" t="s">
        <v>454</v>
      </c>
      <c r="B13" s="34" t="s">
        <v>455</v>
      </c>
      <c r="C13" s="110">
        <v>0</v>
      </c>
    </row>
    <row r="14" spans="1:5" x14ac:dyDescent="0.2">
      <c r="A14" s="29"/>
      <c r="B14" s="35"/>
      <c r="C14" s="36"/>
    </row>
    <row r="15" spans="1:5" x14ac:dyDescent="0.2">
      <c r="A15" s="37" t="s">
        <v>46</v>
      </c>
      <c r="B15" s="30"/>
      <c r="C15" s="104">
        <f>SUM(C16:C18)</f>
        <v>0</v>
      </c>
    </row>
    <row r="16" spans="1:5" x14ac:dyDescent="0.2">
      <c r="A16" s="38">
        <v>3.1</v>
      </c>
      <c r="B16" s="32" t="s">
        <v>458</v>
      </c>
      <c r="C16" s="110">
        <v>0</v>
      </c>
    </row>
    <row r="17" spans="1:3" x14ac:dyDescent="0.2">
      <c r="A17" s="39">
        <v>3.2</v>
      </c>
      <c r="B17" s="32" t="s">
        <v>456</v>
      </c>
      <c r="C17" s="110">
        <v>0</v>
      </c>
    </row>
    <row r="18" spans="1:3" x14ac:dyDescent="0.2">
      <c r="A18" s="39">
        <v>3.3</v>
      </c>
      <c r="B18" s="34" t="s">
        <v>457</v>
      </c>
      <c r="C18" s="111">
        <v>0</v>
      </c>
    </row>
    <row r="19" spans="1:3" x14ac:dyDescent="0.2">
      <c r="A19" s="29"/>
      <c r="B19" s="40"/>
      <c r="C19" s="41"/>
    </row>
    <row r="20" spans="1:3" x14ac:dyDescent="0.2">
      <c r="A20" s="42" t="s">
        <v>558</v>
      </c>
      <c r="B20" s="42"/>
      <c r="C20" s="108">
        <f>C5+C7-C15</f>
        <v>15735108.619999999</v>
      </c>
    </row>
    <row r="22" spans="1:3" x14ac:dyDescent="0.2">
      <c r="B22" s="20" t="s">
        <v>532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C39"/>
  <sheetViews>
    <sheetView showGridLines="0" workbookViewId="0">
      <selection activeCell="A49" sqref="A1:C49"/>
    </sheetView>
  </sheetViews>
  <sheetFormatPr baseColWidth="10" defaultColWidth="11.42578125" defaultRowHeight="11.25" x14ac:dyDescent="0.2"/>
  <cols>
    <col min="1" max="1" width="3.7109375" style="20" customWidth="1"/>
    <col min="2" max="2" width="72.85546875" style="20" customWidth="1"/>
    <col min="3" max="3" width="26.7109375" style="109" customWidth="1"/>
    <col min="4" max="16384" width="11.42578125" style="20"/>
  </cols>
  <sheetData>
    <row r="1" spans="1:3" s="22" customFormat="1" ht="18.95" customHeight="1" x14ac:dyDescent="0.25">
      <c r="A1" s="224" t="s">
        <v>560</v>
      </c>
      <c r="B1" s="225"/>
      <c r="C1" s="226"/>
    </row>
    <row r="2" spans="1:3" s="22" customFormat="1" ht="18.95" customHeight="1" x14ac:dyDescent="0.25">
      <c r="A2" s="227" t="s">
        <v>522</v>
      </c>
      <c r="B2" s="228"/>
      <c r="C2" s="229"/>
    </row>
    <row r="3" spans="1:3" s="22" customFormat="1" ht="18.95" customHeight="1" x14ac:dyDescent="0.25">
      <c r="A3" s="227" t="s">
        <v>561</v>
      </c>
      <c r="B3" s="228"/>
      <c r="C3" s="229"/>
    </row>
    <row r="4" spans="1:3" x14ac:dyDescent="0.2">
      <c r="A4" s="221" t="s">
        <v>521</v>
      </c>
      <c r="B4" s="222"/>
      <c r="C4" s="223"/>
    </row>
    <row r="5" spans="1:3" x14ac:dyDescent="0.2">
      <c r="A5" s="52" t="s">
        <v>460</v>
      </c>
      <c r="B5" s="28"/>
      <c r="C5" s="103">
        <v>13231126.140000001</v>
      </c>
    </row>
    <row r="6" spans="1:3" x14ac:dyDescent="0.2">
      <c r="A6" s="46"/>
      <c r="B6" s="30"/>
      <c r="C6" s="47"/>
    </row>
    <row r="7" spans="1:3" x14ac:dyDescent="0.2">
      <c r="A7" s="37" t="s">
        <v>461</v>
      </c>
      <c r="B7" s="48"/>
      <c r="C7" s="104">
        <f>SUM(C8:C28)</f>
        <v>48777</v>
      </c>
    </row>
    <row r="8" spans="1:3" x14ac:dyDescent="0.2">
      <c r="A8" s="61">
        <v>2.1</v>
      </c>
      <c r="B8" s="53" t="s">
        <v>301</v>
      </c>
      <c r="C8" s="105">
        <v>0</v>
      </c>
    </row>
    <row r="9" spans="1:3" x14ac:dyDescent="0.2">
      <c r="A9" s="61">
        <v>2.2000000000000002</v>
      </c>
      <c r="B9" s="53" t="s">
        <v>298</v>
      </c>
      <c r="C9" s="105">
        <v>0</v>
      </c>
    </row>
    <row r="10" spans="1:3" x14ac:dyDescent="0.2">
      <c r="A10" s="58">
        <v>2.2999999999999998</v>
      </c>
      <c r="B10" s="45" t="s">
        <v>168</v>
      </c>
      <c r="C10" s="105">
        <v>48777</v>
      </c>
    </row>
    <row r="11" spans="1:3" x14ac:dyDescent="0.2">
      <c r="A11" s="58">
        <v>2.4</v>
      </c>
      <c r="B11" s="45" t="s">
        <v>169</v>
      </c>
      <c r="C11" s="105">
        <v>0</v>
      </c>
    </row>
    <row r="12" spans="1:3" x14ac:dyDescent="0.2">
      <c r="A12" s="58">
        <v>2.5</v>
      </c>
      <c r="B12" s="45" t="s">
        <v>170</v>
      </c>
      <c r="C12" s="105">
        <v>0</v>
      </c>
    </row>
    <row r="13" spans="1:3" x14ac:dyDescent="0.2">
      <c r="A13" s="58">
        <v>2.6</v>
      </c>
      <c r="B13" s="45" t="s">
        <v>171</v>
      </c>
      <c r="C13" s="105">
        <v>0</v>
      </c>
    </row>
    <row r="14" spans="1:3" x14ac:dyDescent="0.2">
      <c r="A14" s="58">
        <v>2.7</v>
      </c>
      <c r="B14" s="45" t="s">
        <v>172</v>
      </c>
      <c r="C14" s="105">
        <v>0</v>
      </c>
    </row>
    <row r="15" spans="1:3" x14ac:dyDescent="0.2">
      <c r="A15" s="58">
        <v>2.8</v>
      </c>
      <c r="B15" s="45" t="s">
        <v>173</v>
      </c>
      <c r="C15" s="105">
        <v>0</v>
      </c>
    </row>
    <row r="16" spans="1:3" x14ac:dyDescent="0.2">
      <c r="A16" s="58">
        <v>2.9</v>
      </c>
      <c r="B16" s="45" t="s">
        <v>175</v>
      </c>
      <c r="C16" s="105">
        <v>0</v>
      </c>
    </row>
    <row r="17" spans="1:3" x14ac:dyDescent="0.2">
      <c r="A17" s="58" t="s">
        <v>462</v>
      </c>
      <c r="B17" s="45" t="s">
        <v>463</v>
      </c>
      <c r="C17" s="105">
        <v>0</v>
      </c>
    </row>
    <row r="18" spans="1:3" x14ac:dyDescent="0.2">
      <c r="A18" s="58" t="s">
        <v>488</v>
      </c>
      <c r="B18" s="45" t="s">
        <v>177</v>
      </c>
      <c r="C18" s="105">
        <v>0</v>
      </c>
    </row>
    <row r="19" spans="1:3" x14ac:dyDescent="0.2">
      <c r="A19" s="58" t="s">
        <v>489</v>
      </c>
      <c r="B19" s="45" t="s">
        <v>464</v>
      </c>
      <c r="C19" s="105">
        <v>0</v>
      </c>
    </row>
    <row r="20" spans="1:3" x14ac:dyDescent="0.2">
      <c r="A20" s="58" t="s">
        <v>490</v>
      </c>
      <c r="B20" s="45" t="s">
        <v>465</v>
      </c>
      <c r="C20" s="105">
        <v>0</v>
      </c>
    </row>
    <row r="21" spans="1:3" x14ac:dyDescent="0.2">
      <c r="A21" s="58" t="s">
        <v>491</v>
      </c>
      <c r="B21" s="45" t="s">
        <v>466</v>
      </c>
      <c r="C21" s="105">
        <v>0</v>
      </c>
    </row>
    <row r="22" spans="1:3" x14ac:dyDescent="0.2">
      <c r="A22" s="58" t="s">
        <v>467</v>
      </c>
      <c r="B22" s="45" t="s">
        <v>468</v>
      </c>
      <c r="C22" s="105">
        <v>0</v>
      </c>
    </row>
    <row r="23" spans="1:3" x14ac:dyDescent="0.2">
      <c r="A23" s="58" t="s">
        <v>469</v>
      </c>
      <c r="B23" s="45" t="s">
        <v>470</v>
      </c>
      <c r="C23" s="105">
        <v>0</v>
      </c>
    </row>
    <row r="24" spans="1:3" x14ac:dyDescent="0.2">
      <c r="A24" s="58" t="s">
        <v>471</v>
      </c>
      <c r="B24" s="45" t="s">
        <v>472</v>
      </c>
      <c r="C24" s="105">
        <v>0</v>
      </c>
    </row>
    <row r="25" spans="1:3" x14ac:dyDescent="0.2">
      <c r="A25" s="58" t="s">
        <v>473</v>
      </c>
      <c r="B25" s="45" t="s">
        <v>474</v>
      </c>
      <c r="C25" s="105">
        <v>0</v>
      </c>
    </row>
    <row r="26" spans="1:3" x14ac:dyDescent="0.2">
      <c r="A26" s="58" t="s">
        <v>475</v>
      </c>
      <c r="B26" s="45" t="s">
        <v>476</v>
      </c>
      <c r="C26" s="105">
        <v>0</v>
      </c>
    </row>
    <row r="27" spans="1:3" x14ac:dyDescent="0.2">
      <c r="A27" s="58" t="s">
        <v>477</v>
      </c>
      <c r="B27" s="45" t="s">
        <v>478</v>
      </c>
      <c r="C27" s="105">
        <v>0</v>
      </c>
    </row>
    <row r="28" spans="1:3" x14ac:dyDescent="0.2">
      <c r="A28" s="58" t="s">
        <v>479</v>
      </c>
      <c r="B28" s="53" t="s">
        <v>480</v>
      </c>
      <c r="C28" s="105">
        <v>0</v>
      </c>
    </row>
    <row r="29" spans="1:3" x14ac:dyDescent="0.2">
      <c r="A29" s="59"/>
      <c r="B29" s="54"/>
      <c r="C29" s="55"/>
    </row>
    <row r="30" spans="1:3" x14ac:dyDescent="0.2">
      <c r="A30" s="56" t="s">
        <v>481</v>
      </c>
      <c r="B30" s="57"/>
      <c r="C30" s="106">
        <f>SUM(C31:C35)</f>
        <v>0</v>
      </c>
    </row>
    <row r="31" spans="1:3" x14ac:dyDescent="0.2">
      <c r="A31" s="58" t="s">
        <v>482</v>
      </c>
      <c r="B31" s="45" t="s">
        <v>370</v>
      </c>
      <c r="C31" s="105">
        <v>0</v>
      </c>
    </row>
    <row r="32" spans="1:3" x14ac:dyDescent="0.2">
      <c r="A32" s="58" t="s">
        <v>483</v>
      </c>
      <c r="B32" s="45" t="s">
        <v>44</v>
      </c>
      <c r="C32" s="105">
        <v>0</v>
      </c>
    </row>
    <row r="33" spans="1:3" x14ac:dyDescent="0.2">
      <c r="A33" s="58" t="s">
        <v>484</v>
      </c>
      <c r="B33" s="45" t="s">
        <v>380</v>
      </c>
      <c r="C33" s="105">
        <v>0</v>
      </c>
    </row>
    <row r="34" spans="1:3" x14ac:dyDescent="0.2">
      <c r="A34" s="58" t="s">
        <v>485</v>
      </c>
      <c r="B34" s="45" t="s">
        <v>386</v>
      </c>
      <c r="C34" s="105">
        <v>0</v>
      </c>
    </row>
    <row r="35" spans="1:3" x14ac:dyDescent="0.2">
      <c r="A35" s="58" t="s">
        <v>486</v>
      </c>
      <c r="B35" s="53" t="s">
        <v>487</v>
      </c>
      <c r="C35" s="107">
        <v>0</v>
      </c>
    </row>
    <row r="36" spans="1:3" x14ac:dyDescent="0.2">
      <c r="A36" s="46"/>
      <c r="B36" s="49"/>
      <c r="C36" s="50"/>
    </row>
    <row r="37" spans="1:3" x14ac:dyDescent="0.2">
      <c r="A37" s="51" t="s">
        <v>559</v>
      </c>
      <c r="B37" s="28"/>
      <c r="C37" s="108">
        <f>C5-C7+C30</f>
        <v>13182349.140000001</v>
      </c>
    </row>
    <row r="39" spans="1:3" x14ac:dyDescent="0.2">
      <c r="A39" s="20" t="s">
        <v>532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S56"/>
  <sheetViews>
    <sheetView showGridLines="0" topLeftCell="A28" zoomScaleNormal="100" workbookViewId="0">
      <selection activeCell="A65" sqref="A1:J65"/>
    </sheetView>
  </sheetViews>
  <sheetFormatPr baseColWidth="10" defaultColWidth="9.140625" defaultRowHeight="11.25" x14ac:dyDescent="0.2"/>
  <cols>
    <col min="1" max="1" width="7" style="86" customWidth="1"/>
    <col min="2" max="2" width="46.140625" style="14" customWidth="1"/>
    <col min="3" max="3" width="10.140625" style="14" bestFit="1" customWidth="1"/>
    <col min="4" max="4" width="16.28515625" style="14" bestFit="1" customWidth="1"/>
    <col min="5" max="5" width="16.7109375" style="14" bestFit="1" customWidth="1"/>
    <col min="6" max="6" width="11.42578125" style="14" bestFit="1" customWidth="1"/>
    <col min="7" max="7" width="17.140625" style="14" bestFit="1" customWidth="1"/>
    <col min="8" max="9" width="11.42578125" style="14" bestFit="1" customWidth="1"/>
    <col min="10" max="10" width="14.140625" style="14" bestFit="1" customWidth="1"/>
    <col min="11" max="11" width="10.85546875" style="14" bestFit="1" customWidth="1"/>
    <col min="12" max="15" width="11.42578125" style="14" bestFit="1" customWidth="1"/>
    <col min="16" max="16" width="10.85546875" style="14" bestFit="1" customWidth="1"/>
    <col min="17" max="17" width="11.42578125" style="14" bestFit="1" customWidth="1"/>
    <col min="18" max="16384" width="9.140625" style="14"/>
  </cols>
  <sheetData>
    <row r="1" spans="1:10" ht="18.95" customHeight="1" x14ac:dyDescent="0.2">
      <c r="A1" s="214" t="s">
        <v>560</v>
      </c>
      <c r="B1" s="230"/>
      <c r="C1" s="230"/>
      <c r="D1" s="230"/>
      <c r="E1" s="230"/>
      <c r="F1" s="230"/>
      <c r="G1" s="12" t="s">
        <v>512</v>
      </c>
      <c r="H1" s="13">
        <v>2023</v>
      </c>
    </row>
    <row r="2" spans="1:10" ht="18.95" customHeight="1" x14ac:dyDescent="0.2">
      <c r="A2" s="214" t="s">
        <v>523</v>
      </c>
      <c r="B2" s="230"/>
      <c r="C2" s="230"/>
      <c r="D2" s="230"/>
      <c r="E2" s="230"/>
      <c r="F2" s="230"/>
      <c r="G2" s="12" t="s">
        <v>513</v>
      </c>
      <c r="H2" s="13" t="s">
        <v>515</v>
      </c>
    </row>
    <row r="3" spans="1:10" ht="18.95" customHeight="1" x14ac:dyDescent="0.2">
      <c r="A3" s="231" t="s">
        <v>561</v>
      </c>
      <c r="B3" s="232"/>
      <c r="C3" s="232"/>
      <c r="D3" s="232"/>
      <c r="E3" s="232"/>
      <c r="F3" s="232"/>
      <c r="G3" s="12" t="s">
        <v>514</v>
      </c>
      <c r="H3" s="13">
        <v>2</v>
      </c>
    </row>
    <row r="4" spans="1:10" x14ac:dyDescent="0.2">
      <c r="A4" s="84" t="s">
        <v>126</v>
      </c>
      <c r="B4" s="16"/>
      <c r="C4" s="16"/>
      <c r="D4" s="16"/>
      <c r="E4" s="16"/>
      <c r="F4" s="16"/>
      <c r="G4" s="16"/>
      <c r="H4" s="16"/>
    </row>
    <row r="7" spans="1:10" x14ac:dyDescent="0.2">
      <c r="A7" s="85" t="s">
        <v>92</v>
      </c>
      <c r="B7" s="17" t="s">
        <v>418</v>
      </c>
      <c r="C7" s="17" t="s">
        <v>119</v>
      </c>
      <c r="D7" s="17" t="s">
        <v>419</v>
      </c>
      <c r="E7" s="17" t="s">
        <v>420</v>
      </c>
      <c r="F7" s="17" t="s">
        <v>118</v>
      </c>
      <c r="G7" s="17" t="s">
        <v>85</v>
      </c>
      <c r="H7" s="17" t="s">
        <v>121</v>
      </c>
      <c r="I7" s="17" t="s">
        <v>122</v>
      </c>
      <c r="J7" s="17" t="s">
        <v>123</v>
      </c>
    </row>
    <row r="8" spans="1:10" s="96" customFormat="1" x14ac:dyDescent="0.25">
      <c r="A8" s="94">
        <v>7000</v>
      </c>
      <c r="B8" s="95" t="s">
        <v>86</v>
      </c>
      <c r="C8" s="95"/>
      <c r="D8" s="95"/>
      <c r="E8" s="95"/>
      <c r="F8" s="95"/>
      <c r="G8" s="95"/>
      <c r="H8" s="95"/>
      <c r="I8" s="95"/>
      <c r="J8" s="95"/>
    </row>
    <row r="9" spans="1:10" s="100" customFormat="1" x14ac:dyDescent="0.25">
      <c r="A9" s="97">
        <v>7110</v>
      </c>
      <c r="B9" s="98" t="s">
        <v>85</v>
      </c>
      <c r="C9" s="99">
        <v>0</v>
      </c>
      <c r="D9" s="99">
        <v>0</v>
      </c>
      <c r="E9" s="99">
        <v>0</v>
      </c>
      <c r="F9" s="99">
        <f>C9+D9+E9</f>
        <v>0</v>
      </c>
      <c r="G9" s="98"/>
      <c r="H9" s="98"/>
      <c r="I9" s="98"/>
      <c r="J9" s="98"/>
    </row>
    <row r="10" spans="1:10" s="100" customFormat="1" x14ac:dyDescent="0.25">
      <c r="A10" s="97">
        <v>7120</v>
      </c>
      <c r="B10" s="98" t="s">
        <v>84</v>
      </c>
      <c r="C10" s="99">
        <v>0</v>
      </c>
      <c r="D10" s="99">
        <v>0</v>
      </c>
      <c r="E10" s="99">
        <v>0</v>
      </c>
      <c r="F10" s="99">
        <f t="shared" ref="F10:F33" si="0">C10+D10+E10</f>
        <v>0</v>
      </c>
      <c r="G10" s="98"/>
      <c r="H10" s="98"/>
      <c r="I10" s="98"/>
      <c r="J10" s="98"/>
    </row>
    <row r="11" spans="1:10" s="100" customFormat="1" x14ac:dyDescent="0.25">
      <c r="A11" s="97">
        <v>7130</v>
      </c>
      <c r="B11" s="98" t="s">
        <v>83</v>
      </c>
      <c r="C11" s="99">
        <v>0</v>
      </c>
      <c r="D11" s="99">
        <v>0</v>
      </c>
      <c r="E11" s="99">
        <v>0</v>
      </c>
      <c r="F11" s="99">
        <f t="shared" si="0"/>
        <v>0</v>
      </c>
      <c r="G11" s="98"/>
      <c r="H11" s="98"/>
      <c r="I11" s="98"/>
      <c r="J11" s="98"/>
    </row>
    <row r="12" spans="1:10" s="100" customFormat="1" ht="22.5" x14ac:dyDescent="0.25">
      <c r="A12" s="97">
        <v>7140</v>
      </c>
      <c r="B12" s="98" t="s">
        <v>82</v>
      </c>
      <c r="C12" s="99">
        <v>0</v>
      </c>
      <c r="D12" s="99">
        <v>0</v>
      </c>
      <c r="E12" s="99">
        <v>0</v>
      </c>
      <c r="F12" s="99">
        <f t="shared" si="0"/>
        <v>0</v>
      </c>
      <c r="G12" s="98"/>
      <c r="H12" s="98"/>
      <c r="I12" s="98"/>
      <c r="J12" s="98"/>
    </row>
    <row r="13" spans="1:10" s="100" customFormat="1" ht="22.5" x14ac:dyDescent="0.25">
      <c r="A13" s="97">
        <v>7150</v>
      </c>
      <c r="B13" s="98" t="s">
        <v>81</v>
      </c>
      <c r="C13" s="99">
        <v>0</v>
      </c>
      <c r="D13" s="99">
        <v>0</v>
      </c>
      <c r="E13" s="99">
        <v>0</v>
      </c>
      <c r="F13" s="99">
        <f t="shared" si="0"/>
        <v>0</v>
      </c>
      <c r="G13" s="98"/>
      <c r="H13" s="98"/>
      <c r="I13" s="98"/>
      <c r="J13" s="98"/>
    </row>
    <row r="14" spans="1:10" s="100" customFormat="1" x14ac:dyDescent="0.25">
      <c r="A14" s="97">
        <v>7160</v>
      </c>
      <c r="B14" s="98" t="s">
        <v>80</v>
      </c>
      <c r="C14" s="99">
        <v>0</v>
      </c>
      <c r="D14" s="99">
        <v>0</v>
      </c>
      <c r="E14" s="99">
        <v>0</v>
      </c>
      <c r="F14" s="99">
        <f t="shared" si="0"/>
        <v>0</v>
      </c>
      <c r="G14" s="98"/>
      <c r="H14" s="98"/>
      <c r="I14" s="98"/>
      <c r="J14" s="98"/>
    </row>
    <row r="15" spans="1:10" s="100" customFormat="1" ht="22.5" x14ac:dyDescent="0.25">
      <c r="A15" s="97">
        <v>7210</v>
      </c>
      <c r="B15" s="98" t="s">
        <v>79</v>
      </c>
      <c r="C15" s="99">
        <v>0</v>
      </c>
      <c r="D15" s="99">
        <v>0</v>
      </c>
      <c r="E15" s="99">
        <v>0</v>
      </c>
      <c r="F15" s="99">
        <f t="shared" si="0"/>
        <v>0</v>
      </c>
      <c r="G15" s="98"/>
      <c r="H15" s="98"/>
      <c r="I15" s="98"/>
      <c r="J15" s="98"/>
    </row>
    <row r="16" spans="1:10" s="100" customFormat="1" ht="22.5" x14ac:dyDescent="0.25">
      <c r="A16" s="97">
        <v>7220</v>
      </c>
      <c r="B16" s="98" t="s">
        <v>78</v>
      </c>
      <c r="C16" s="99">
        <v>0</v>
      </c>
      <c r="D16" s="99">
        <v>0</v>
      </c>
      <c r="E16" s="99">
        <v>0</v>
      </c>
      <c r="F16" s="99">
        <f t="shared" si="0"/>
        <v>0</v>
      </c>
      <c r="G16" s="98"/>
      <c r="H16" s="98"/>
      <c r="I16" s="98"/>
      <c r="J16" s="98"/>
    </row>
    <row r="17" spans="1:10" s="100" customFormat="1" x14ac:dyDescent="0.25">
      <c r="A17" s="97">
        <v>7230</v>
      </c>
      <c r="B17" s="98" t="s">
        <v>77</v>
      </c>
      <c r="C17" s="99">
        <v>0</v>
      </c>
      <c r="D17" s="99">
        <v>0</v>
      </c>
      <c r="E17" s="99">
        <v>0</v>
      </c>
      <c r="F17" s="99">
        <f t="shared" si="0"/>
        <v>0</v>
      </c>
      <c r="G17" s="98"/>
      <c r="H17" s="98"/>
      <c r="I17" s="98"/>
      <c r="J17" s="98"/>
    </row>
    <row r="18" spans="1:10" s="100" customFormat="1" ht="22.5" x14ac:dyDescent="0.25">
      <c r="A18" s="97">
        <v>7240</v>
      </c>
      <c r="B18" s="98" t="s">
        <v>76</v>
      </c>
      <c r="C18" s="99">
        <v>0</v>
      </c>
      <c r="D18" s="99">
        <v>0</v>
      </c>
      <c r="E18" s="99">
        <v>0</v>
      </c>
      <c r="F18" s="99">
        <f t="shared" si="0"/>
        <v>0</v>
      </c>
      <c r="G18" s="98"/>
      <c r="H18" s="98"/>
      <c r="I18" s="98"/>
      <c r="J18" s="98"/>
    </row>
    <row r="19" spans="1:10" s="100" customFormat="1" ht="22.5" x14ac:dyDescent="0.25">
      <c r="A19" s="97">
        <v>7250</v>
      </c>
      <c r="B19" s="98" t="s">
        <v>75</v>
      </c>
      <c r="C19" s="99">
        <v>0</v>
      </c>
      <c r="D19" s="99">
        <v>0</v>
      </c>
      <c r="E19" s="99">
        <v>0</v>
      </c>
      <c r="F19" s="99">
        <f t="shared" si="0"/>
        <v>0</v>
      </c>
      <c r="G19" s="98"/>
      <c r="H19" s="98"/>
      <c r="I19" s="98"/>
      <c r="J19" s="98"/>
    </row>
    <row r="20" spans="1:10" s="100" customFormat="1" ht="22.5" x14ac:dyDescent="0.25">
      <c r="A20" s="97">
        <v>7260</v>
      </c>
      <c r="B20" s="98" t="s">
        <v>74</v>
      </c>
      <c r="C20" s="99">
        <v>0</v>
      </c>
      <c r="D20" s="99">
        <v>0</v>
      </c>
      <c r="E20" s="99">
        <v>0</v>
      </c>
      <c r="F20" s="99">
        <f t="shared" si="0"/>
        <v>0</v>
      </c>
      <c r="G20" s="98"/>
      <c r="H20" s="98"/>
      <c r="I20" s="98"/>
      <c r="J20" s="98"/>
    </row>
    <row r="21" spans="1:10" s="100" customFormat="1" x14ac:dyDescent="0.25">
      <c r="A21" s="97">
        <v>7310</v>
      </c>
      <c r="B21" s="98" t="s">
        <v>73</v>
      </c>
      <c r="C21" s="99">
        <v>0</v>
      </c>
      <c r="D21" s="99">
        <v>0</v>
      </c>
      <c r="E21" s="99">
        <v>0</v>
      </c>
      <c r="F21" s="99">
        <f t="shared" si="0"/>
        <v>0</v>
      </c>
      <c r="G21" s="98"/>
      <c r="H21" s="98"/>
      <c r="I21" s="98"/>
      <c r="J21" s="98"/>
    </row>
    <row r="22" spans="1:10" s="100" customFormat="1" x14ac:dyDescent="0.25">
      <c r="A22" s="97">
        <v>7320</v>
      </c>
      <c r="B22" s="98" t="s">
        <v>72</v>
      </c>
      <c r="C22" s="99">
        <v>0</v>
      </c>
      <c r="D22" s="99">
        <v>0</v>
      </c>
      <c r="E22" s="99">
        <v>0</v>
      </c>
      <c r="F22" s="99">
        <f t="shared" si="0"/>
        <v>0</v>
      </c>
      <c r="G22" s="98"/>
      <c r="H22" s="98"/>
      <c r="I22" s="98"/>
      <c r="J22" s="98"/>
    </row>
    <row r="23" spans="1:10" s="100" customFormat="1" x14ac:dyDescent="0.25">
      <c r="A23" s="97">
        <v>7330</v>
      </c>
      <c r="B23" s="98" t="s">
        <v>71</v>
      </c>
      <c r="C23" s="99">
        <v>0</v>
      </c>
      <c r="D23" s="99">
        <v>0</v>
      </c>
      <c r="E23" s="99">
        <v>0</v>
      </c>
      <c r="F23" s="99">
        <f t="shared" si="0"/>
        <v>0</v>
      </c>
      <c r="G23" s="98"/>
      <c r="H23" s="98"/>
      <c r="I23" s="98"/>
      <c r="J23" s="98"/>
    </row>
    <row r="24" spans="1:10" s="100" customFormat="1" x14ac:dyDescent="0.25">
      <c r="A24" s="97">
        <v>7340</v>
      </c>
      <c r="B24" s="98" t="s">
        <v>70</v>
      </c>
      <c r="C24" s="99">
        <v>0</v>
      </c>
      <c r="D24" s="99">
        <v>0</v>
      </c>
      <c r="E24" s="99">
        <v>0</v>
      </c>
      <c r="F24" s="99">
        <f t="shared" si="0"/>
        <v>0</v>
      </c>
      <c r="G24" s="98"/>
      <c r="H24" s="98"/>
      <c r="I24" s="98"/>
      <c r="J24" s="98"/>
    </row>
    <row r="25" spans="1:10" s="100" customFormat="1" ht="22.5" x14ac:dyDescent="0.25">
      <c r="A25" s="97">
        <v>7350</v>
      </c>
      <c r="B25" s="98" t="s">
        <v>69</v>
      </c>
      <c r="C25" s="99">
        <v>0</v>
      </c>
      <c r="D25" s="99">
        <v>0</v>
      </c>
      <c r="E25" s="99">
        <v>0</v>
      </c>
      <c r="F25" s="99">
        <f t="shared" si="0"/>
        <v>0</v>
      </c>
      <c r="G25" s="98"/>
      <c r="H25" s="98"/>
      <c r="I25" s="98"/>
      <c r="J25" s="98"/>
    </row>
    <row r="26" spans="1:10" s="100" customFormat="1" ht="22.5" x14ac:dyDescent="0.25">
      <c r="A26" s="97">
        <v>7360</v>
      </c>
      <c r="B26" s="98" t="s">
        <v>68</v>
      </c>
      <c r="C26" s="99">
        <v>0</v>
      </c>
      <c r="D26" s="99">
        <v>0</v>
      </c>
      <c r="E26" s="99">
        <v>0</v>
      </c>
      <c r="F26" s="99">
        <f t="shared" si="0"/>
        <v>0</v>
      </c>
      <c r="G26" s="98"/>
      <c r="H26" s="98"/>
      <c r="I26" s="98"/>
      <c r="J26" s="98"/>
    </row>
    <row r="27" spans="1:10" s="100" customFormat="1" x14ac:dyDescent="0.25">
      <c r="A27" s="97">
        <v>7410</v>
      </c>
      <c r="B27" s="98" t="s">
        <v>67</v>
      </c>
      <c r="C27" s="99">
        <v>0</v>
      </c>
      <c r="D27" s="99">
        <v>0</v>
      </c>
      <c r="E27" s="99">
        <v>0</v>
      </c>
      <c r="F27" s="99">
        <f t="shared" si="0"/>
        <v>0</v>
      </c>
      <c r="G27" s="98"/>
      <c r="H27" s="98"/>
      <c r="I27" s="98"/>
      <c r="J27" s="98"/>
    </row>
    <row r="28" spans="1:10" s="100" customFormat="1" x14ac:dyDescent="0.25">
      <c r="A28" s="97">
        <v>7420</v>
      </c>
      <c r="B28" s="98" t="s">
        <v>66</v>
      </c>
      <c r="C28" s="99">
        <v>0</v>
      </c>
      <c r="D28" s="99">
        <v>0</v>
      </c>
      <c r="E28" s="99">
        <v>0</v>
      </c>
      <c r="F28" s="99">
        <f t="shared" si="0"/>
        <v>0</v>
      </c>
      <c r="G28" s="98"/>
      <c r="H28" s="98"/>
      <c r="I28" s="98"/>
      <c r="J28" s="98"/>
    </row>
    <row r="29" spans="1:10" s="100" customFormat="1" ht="22.5" x14ac:dyDescent="0.25">
      <c r="A29" s="97">
        <v>7510</v>
      </c>
      <c r="B29" s="98" t="s">
        <v>65</v>
      </c>
      <c r="C29" s="99">
        <v>0</v>
      </c>
      <c r="D29" s="99">
        <v>0</v>
      </c>
      <c r="E29" s="99">
        <v>0</v>
      </c>
      <c r="F29" s="99">
        <f t="shared" si="0"/>
        <v>0</v>
      </c>
      <c r="G29" s="98"/>
      <c r="H29" s="98"/>
      <c r="I29" s="98"/>
      <c r="J29" s="98"/>
    </row>
    <row r="30" spans="1:10" s="100" customFormat="1" ht="22.5" x14ac:dyDescent="0.25">
      <c r="A30" s="97">
        <v>7520</v>
      </c>
      <c r="B30" s="98" t="s">
        <v>64</v>
      </c>
      <c r="C30" s="99">
        <v>0</v>
      </c>
      <c r="D30" s="99">
        <v>0</v>
      </c>
      <c r="E30" s="99">
        <v>0</v>
      </c>
      <c r="F30" s="99">
        <f t="shared" si="0"/>
        <v>0</v>
      </c>
      <c r="G30" s="98"/>
      <c r="H30" s="98"/>
      <c r="I30" s="98"/>
      <c r="J30" s="98"/>
    </row>
    <row r="31" spans="1:10" s="100" customFormat="1" x14ac:dyDescent="0.25">
      <c r="A31" s="97">
        <v>7610</v>
      </c>
      <c r="B31" s="98" t="s">
        <v>63</v>
      </c>
      <c r="C31" s="99">
        <v>0</v>
      </c>
      <c r="D31" s="99">
        <v>0</v>
      </c>
      <c r="E31" s="99">
        <v>0</v>
      </c>
      <c r="F31" s="99">
        <f t="shared" si="0"/>
        <v>0</v>
      </c>
      <c r="G31" s="98"/>
      <c r="H31" s="98"/>
      <c r="I31" s="98"/>
      <c r="J31" s="98"/>
    </row>
    <row r="32" spans="1:10" s="100" customFormat="1" x14ac:dyDescent="0.25">
      <c r="A32" s="97">
        <v>7620</v>
      </c>
      <c r="B32" s="98" t="s">
        <v>62</v>
      </c>
      <c r="C32" s="99">
        <v>0</v>
      </c>
      <c r="D32" s="99">
        <v>0</v>
      </c>
      <c r="E32" s="99">
        <v>0</v>
      </c>
      <c r="F32" s="99">
        <f t="shared" si="0"/>
        <v>0</v>
      </c>
      <c r="G32" s="98"/>
      <c r="H32" s="98"/>
      <c r="I32" s="98"/>
      <c r="J32" s="98"/>
    </row>
    <row r="33" spans="1:19" s="100" customFormat="1" x14ac:dyDescent="0.25">
      <c r="A33" s="97">
        <v>7630</v>
      </c>
      <c r="B33" s="98" t="s">
        <v>61</v>
      </c>
      <c r="C33" s="99">
        <v>0</v>
      </c>
      <c r="D33" s="99">
        <v>0</v>
      </c>
      <c r="E33" s="99">
        <v>0</v>
      </c>
      <c r="F33" s="99">
        <f t="shared" si="0"/>
        <v>0</v>
      </c>
      <c r="G33" s="99"/>
      <c r="H33" s="98"/>
      <c r="I33" s="98"/>
      <c r="J33" s="98"/>
    </row>
    <row r="34" spans="1:19" s="100" customFormat="1" x14ac:dyDescent="0.25">
      <c r="A34" s="97">
        <v>7640</v>
      </c>
      <c r="B34" s="98" t="s">
        <v>60</v>
      </c>
      <c r="C34" s="99">
        <v>0</v>
      </c>
      <c r="D34" s="99">
        <v>0</v>
      </c>
      <c r="E34" s="99">
        <v>0</v>
      </c>
      <c r="F34" s="99">
        <f t="shared" ref="F34" si="1">C34+D34+E34</f>
        <v>0</v>
      </c>
      <c r="G34" s="99"/>
      <c r="H34" s="98"/>
      <c r="I34" s="98"/>
      <c r="J34" s="98"/>
    </row>
    <row r="35" spans="1:19" s="96" customFormat="1" x14ac:dyDescent="0.25">
      <c r="A35" s="101">
        <v>8000</v>
      </c>
      <c r="B35" s="102" t="s">
        <v>59</v>
      </c>
      <c r="C35" s="102"/>
      <c r="D35" s="102"/>
      <c r="E35" s="102"/>
      <c r="F35" s="102"/>
      <c r="G35" s="99"/>
      <c r="H35" s="102"/>
      <c r="I35" s="102"/>
      <c r="J35" s="102"/>
    </row>
    <row r="36" spans="1:19" s="201" customFormat="1" x14ac:dyDescent="0.2">
      <c r="A36" s="197">
        <v>8110</v>
      </c>
      <c r="B36" s="198" t="s">
        <v>58</v>
      </c>
      <c r="C36" s="199">
        <v>0</v>
      </c>
      <c r="D36" s="199">
        <v>27354306.600000001</v>
      </c>
      <c r="E36" s="199">
        <v>0</v>
      </c>
      <c r="F36" s="199">
        <v>27354306.600000001</v>
      </c>
      <c r="G36" s="199"/>
      <c r="H36" s="199"/>
      <c r="I36" s="198"/>
      <c r="J36" s="198"/>
      <c r="K36" s="200"/>
      <c r="L36" s="200"/>
      <c r="M36" s="200"/>
      <c r="N36" s="200"/>
      <c r="O36" s="200"/>
      <c r="P36" s="200"/>
      <c r="Q36" s="200"/>
      <c r="R36" s="200"/>
      <c r="S36" s="200"/>
    </row>
    <row r="37" spans="1:19" s="201" customFormat="1" x14ac:dyDescent="0.2">
      <c r="A37" s="197">
        <v>8120</v>
      </c>
      <c r="B37" s="198" t="s">
        <v>57</v>
      </c>
      <c r="C37" s="199">
        <v>0</v>
      </c>
      <c r="D37" s="199">
        <v>15735108.619999999</v>
      </c>
      <c r="E37" s="199">
        <v>-27807469.98</v>
      </c>
      <c r="F37" s="199">
        <f>D37+E37</f>
        <v>-12072361.360000001</v>
      </c>
      <c r="G37" s="199"/>
      <c r="H37" s="199"/>
      <c r="I37" s="198"/>
      <c r="J37" s="198"/>
      <c r="K37" s="200"/>
      <c r="L37" s="200"/>
      <c r="M37" s="200"/>
      <c r="N37" s="200"/>
      <c r="O37" s="200"/>
      <c r="P37" s="200"/>
      <c r="Q37" s="200"/>
      <c r="R37" s="200"/>
      <c r="S37" s="200"/>
    </row>
    <row r="38" spans="1:19" s="201" customFormat="1" x14ac:dyDescent="0.2">
      <c r="A38" s="197">
        <v>8130</v>
      </c>
      <c r="B38" s="198" t="s">
        <v>56</v>
      </c>
      <c r="C38" s="199">
        <v>0</v>
      </c>
      <c r="D38" s="199">
        <v>453163.38</v>
      </c>
      <c r="E38" s="199">
        <v>0</v>
      </c>
      <c r="F38" s="199">
        <f>D38-E38</f>
        <v>453163.38</v>
      </c>
      <c r="G38" s="199"/>
      <c r="H38" s="199"/>
      <c r="I38" s="198"/>
      <c r="J38" s="198"/>
      <c r="K38" s="200"/>
      <c r="L38" s="200"/>
      <c r="M38" s="200"/>
      <c r="N38" s="200"/>
      <c r="O38" s="200"/>
      <c r="P38" s="200"/>
      <c r="Q38" s="200"/>
      <c r="R38" s="200"/>
      <c r="S38" s="200"/>
    </row>
    <row r="39" spans="1:19" s="201" customFormat="1" x14ac:dyDescent="0.2">
      <c r="A39" s="197">
        <v>8140</v>
      </c>
      <c r="B39" s="198" t="s">
        <v>55</v>
      </c>
      <c r="C39" s="199">
        <v>0</v>
      </c>
      <c r="D39" s="199">
        <v>15734978.23</v>
      </c>
      <c r="E39" s="199">
        <v>-15735108.619999999</v>
      </c>
      <c r="F39" s="199">
        <f>D39+E39</f>
        <v>-130.3899999987334</v>
      </c>
      <c r="G39" s="199"/>
      <c r="H39" s="199"/>
      <c r="I39" s="198"/>
      <c r="J39" s="198"/>
      <c r="K39" s="200"/>
      <c r="L39" s="200"/>
      <c r="M39" s="200"/>
      <c r="N39" s="200"/>
      <c r="O39" s="200"/>
      <c r="P39" s="200"/>
      <c r="Q39" s="200"/>
      <c r="R39" s="200"/>
      <c r="S39" s="200"/>
    </row>
    <row r="40" spans="1:19" s="201" customFormat="1" x14ac:dyDescent="0.2">
      <c r="A40" s="197">
        <v>8150</v>
      </c>
      <c r="B40" s="198" t="s">
        <v>54</v>
      </c>
      <c r="C40" s="199">
        <v>0</v>
      </c>
      <c r="D40" s="199">
        <v>0</v>
      </c>
      <c r="E40" s="199">
        <v>15734978.23</v>
      </c>
      <c r="F40" s="199">
        <f>D40-E40</f>
        <v>-15734978.23</v>
      </c>
      <c r="G40" s="199"/>
      <c r="H40" s="199"/>
      <c r="I40" s="198"/>
      <c r="J40" s="198"/>
      <c r="K40" s="200"/>
      <c r="L40" s="200"/>
      <c r="M40" s="200"/>
      <c r="N40" s="200"/>
      <c r="O40" s="200"/>
      <c r="P40" s="200"/>
      <c r="Q40" s="200"/>
      <c r="R40" s="200"/>
      <c r="S40" s="200"/>
    </row>
    <row r="41" spans="1:19" s="201" customFormat="1" x14ac:dyDescent="0.2">
      <c r="A41" s="197">
        <v>8210</v>
      </c>
      <c r="B41" s="198" t="s">
        <v>53</v>
      </c>
      <c r="C41" s="199">
        <v>0</v>
      </c>
      <c r="D41" s="199">
        <v>0</v>
      </c>
      <c r="E41" s="199">
        <v>27354306.600000001</v>
      </c>
      <c r="F41" s="199">
        <f>D41-E41</f>
        <v>-27354306.600000001</v>
      </c>
      <c r="G41" s="199"/>
      <c r="H41" s="199"/>
      <c r="I41" s="198"/>
      <c r="J41" s="198"/>
      <c r="K41" s="200"/>
      <c r="L41" s="200"/>
      <c r="M41" s="200"/>
      <c r="N41" s="200"/>
      <c r="O41" s="200"/>
      <c r="P41" s="200"/>
      <c r="Q41" s="200"/>
      <c r="R41" s="200"/>
      <c r="S41" s="200"/>
    </row>
    <row r="42" spans="1:19" s="201" customFormat="1" x14ac:dyDescent="0.2">
      <c r="A42" s="197">
        <v>8220</v>
      </c>
      <c r="B42" s="198" t="s">
        <v>52</v>
      </c>
      <c r="C42" s="199">
        <v>0</v>
      </c>
      <c r="D42" s="199">
        <f>27354306.6+E43</f>
        <v>31067899.109999999</v>
      </c>
      <c r="E42" s="199">
        <f>-D43+-D45+-F44</f>
        <v>-25206209.27</v>
      </c>
      <c r="F42" s="199">
        <f>D42+E42</f>
        <v>5861689.8399999999</v>
      </c>
      <c r="G42" s="199"/>
      <c r="H42" s="199"/>
      <c r="I42" s="198"/>
      <c r="J42" s="198"/>
      <c r="K42" s="200"/>
      <c r="L42" s="200"/>
      <c r="M42" s="200"/>
      <c r="N42" s="200"/>
      <c r="O42" s="200"/>
      <c r="P42" s="200"/>
      <c r="Q42" s="200"/>
      <c r="R42" s="200"/>
      <c r="S42" s="200"/>
    </row>
    <row r="43" spans="1:19" s="201" customFormat="1" x14ac:dyDescent="0.2">
      <c r="A43" s="197">
        <v>8230</v>
      </c>
      <c r="B43" s="198" t="s">
        <v>51</v>
      </c>
      <c r="C43" s="199">
        <v>0</v>
      </c>
      <c r="D43" s="199">
        <v>2037466.41</v>
      </c>
      <c r="E43" s="199">
        <v>3713592.51</v>
      </c>
      <c r="F43" s="199">
        <f>D43-E43</f>
        <v>-1676126.0999999999</v>
      </c>
      <c r="G43" s="199"/>
      <c r="H43" s="199"/>
      <c r="I43" s="198"/>
      <c r="J43" s="198"/>
      <c r="K43" s="200"/>
      <c r="L43" s="200"/>
      <c r="M43" s="200"/>
      <c r="N43" s="200"/>
      <c r="O43" s="200"/>
      <c r="P43" s="200"/>
      <c r="Q43" s="200"/>
      <c r="R43" s="200"/>
      <c r="S43" s="200"/>
    </row>
    <row r="44" spans="1:19" s="201" customFormat="1" x14ac:dyDescent="0.2">
      <c r="A44" s="197">
        <v>8240</v>
      </c>
      <c r="B44" s="198" t="s">
        <v>50</v>
      </c>
      <c r="C44" s="199">
        <v>0</v>
      </c>
      <c r="D44" s="199">
        <f>13231126.14+9937616.72</f>
        <v>23168742.859999999</v>
      </c>
      <c r="E44" s="199">
        <v>-13231126.140000001</v>
      </c>
      <c r="F44" s="199">
        <f t="shared" ref="F44:F47" si="2">C44+D44+E44</f>
        <v>9937616.7199999988</v>
      </c>
      <c r="G44" s="199"/>
      <c r="H44" s="199"/>
      <c r="I44" s="198"/>
      <c r="J44" s="198"/>
      <c r="K44" s="200"/>
      <c r="L44" s="200"/>
      <c r="M44" s="200"/>
      <c r="N44" s="200"/>
      <c r="O44" s="200"/>
      <c r="P44" s="200"/>
      <c r="Q44" s="200"/>
      <c r="R44" s="200"/>
      <c r="S44" s="200"/>
    </row>
    <row r="45" spans="1:19" s="201" customFormat="1" x14ac:dyDescent="0.2">
      <c r="A45" s="197">
        <v>8250</v>
      </c>
      <c r="B45" s="198" t="s">
        <v>49</v>
      </c>
      <c r="C45" s="199">
        <v>0</v>
      </c>
      <c r="D45" s="199">
        <v>13231126.140000001</v>
      </c>
      <c r="E45" s="199">
        <v>-13231126.140000001</v>
      </c>
      <c r="F45" s="199">
        <f t="shared" si="2"/>
        <v>0</v>
      </c>
      <c r="G45" s="198"/>
      <c r="H45" s="199"/>
      <c r="I45" s="198"/>
      <c r="J45" s="198"/>
      <c r="K45" s="200"/>
      <c r="L45" s="200"/>
      <c r="M45" s="200"/>
      <c r="N45" s="200"/>
      <c r="O45" s="200"/>
      <c r="P45" s="200"/>
      <c r="Q45" s="200"/>
      <c r="R45" s="200"/>
      <c r="S45" s="200"/>
    </row>
    <row r="46" spans="1:19" s="201" customFormat="1" x14ac:dyDescent="0.2">
      <c r="A46" s="197">
        <v>8260</v>
      </c>
      <c r="B46" s="198" t="s">
        <v>48</v>
      </c>
      <c r="C46" s="199">
        <v>0</v>
      </c>
      <c r="D46" s="199">
        <f>D45</f>
        <v>13231126.140000001</v>
      </c>
      <c r="E46" s="199">
        <v>-13089114.75</v>
      </c>
      <c r="F46" s="199">
        <f t="shared" si="2"/>
        <v>142011.3900000006</v>
      </c>
      <c r="G46" s="199"/>
      <c r="H46" s="199"/>
      <c r="I46" s="198"/>
      <c r="J46" s="198"/>
      <c r="K46" s="200"/>
      <c r="L46" s="200"/>
      <c r="M46" s="200"/>
      <c r="N46" s="200"/>
      <c r="O46" s="200"/>
      <c r="P46" s="200"/>
      <c r="Q46" s="200"/>
      <c r="R46" s="200"/>
      <c r="S46" s="200"/>
    </row>
    <row r="47" spans="1:19" s="201" customFormat="1" x14ac:dyDescent="0.2">
      <c r="A47" s="197">
        <v>8270</v>
      </c>
      <c r="B47" s="198" t="s">
        <v>47</v>
      </c>
      <c r="C47" s="199">
        <v>0</v>
      </c>
      <c r="D47" s="199">
        <v>13089114.75</v>
      </c>
      <c r="E47" s="199">
        <v>0</v>
      </c>
      <c r="F47" s="199">
        <f t="shared" si="2"/>
        <v>13089114.75</v>
      </c>
      <c r="G47" s="199"/>
      <c r="H47" s="199"/>
      <c r="I47" s="198"/>
      <c r="J47" s="198"/>
      <c r="K47" s="200"/>
      <c r="L47" s="200"/>
      <c r="M47" s="200"/>
      <c r="N47" s="200"/>
      <c r="O47" s="200"/>
      <c r="P47" s="200"/>
      <c r="Q47" s="200"/>
      <c r="R47" s="200"/>
      <c r="S47" s="200"/>
    </row>
    <row r="49" spans="2:9" x14ac:dyDescent="0.2">
      <c r="B49" s="14" t="s">
        <v>532</v>
      </c>
    </row>
    <row r="56" spans="2:9" x14ac:dyDescent="0.2">
      <c r="G56" s="196"/>
      <c r="I56" s="19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9055118110236227" right="0.59055118110236227" top="0.35433070866141736" bottom="0.35433070866141736" header="0.31496062992125984" footer="0.31496062992125984"/>
  <pageSetup scale="74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EFE!Área_de_impresión</vt:lpstr>
      <vt:lpstr>Memoria!Área_de_impresión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2023-07-31T00:18:11Z</cp:lastPrinted>
  <dcterms:created xsi:type="dcterms:W3CDTF">2012-12-11T20:36:24Z</dcterms:created>
  <dcterms:modified xsi:type="dcterms:W3CDTF">2023-07-31T00:20:26Z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