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2023\INF TRIM 3 2023\otros\"/>
    </mc:Choice>
  </mc:AlternateContent>
  <bookViews>
    <workbookView xWindow="0" yWindow="0" windowWidth="23040" windowHeight="9408"/>
  </bookViews>
  <sheets>
    <sheet name="PPI" sheetId="1" r:id="rId1"/>
    <sheet name="Instructivo_PPI" sheetId="4" r:id="rId2"/>
  </sheets>
  <definedNames>
    <definedName name="_xlnm._FilterDatabase" localSheetId="0" hidden="1">PPI!$A$3:$O$104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8" i="1" l="1"/>
  <c r="K98" i="1"/>
  <c r="N97" i="1"/>
  <c r="N96" i="1"/>
  <c r="N95" i="1"/>
  <c r="N94" i="1"/>
  <c r="N93" i="1"/>
  <c r="N92" i="1"/>
  <c r="N91" i="1"/>
  <c r="N90" i="1"/>
  <c r="N89" i="1"/>
  <c r="N88" i="1"/>
  <c r="N87" i="1"/>
  <c r="N86" i="1"/>
  <c r="N85" i="1"/>
  <c r="N84" i="1"/>
  <c r="N83" i="1"/>
  <c r="N82" i="1"/>
  <c r="N81" i="1"/>
  <c r="N80" i="1"/>
  <c r="N79" i="1"/>
  <c r="N78" i="1"/>
  <c r="N77" i="1"/>
  <c r="N76" i="1"/>
  <c r="N75" i="1"/>
  <c r="N74" i="1"/>
  <c r="N73" i="1"/>
  <c r="N71" i="1"/>
  <c r="N70" i="1"/>
  <c r="N69" i="1"/>
  <c r="N68" i="1"/>
  <c r="N67"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M36" i="1"/>
  <c r="N35" i="1"/>
  <c r="M35" i="1"/>
  <c r="N34" i="1"/>
  <c r="M34" i="1"/>
  <c r="N33" i="1"/>
  <c r="M33" i="1"/>
  <c r="N32" i="1"/>
  <c r="F32" i="1"/>
  <c r="M32" i="1" s="1"/>
  <c r="N31" i="1"/>
  <c r="G31" i="1"/>
  <c r="M31" i="1" s="1"/>
  <c r="F31" i="1"/>
  <c r="N30" i="1"/>
  <c r="M30" i="1"/>
  <c r="N29" i="1"/>
  <c r="M29" i="1"/>
  <c r="O28" i="1"/>
  <c r="N28" i="1"/>
  <c r="M28" i="1"/>
  <c r="N27" i="1"/>
  <c r="M27" i="1"/>
  <c r="F27" i="1"/>
  <c r="N26" i="1"/>
  <c r="M26" i="1"/>
  <c r="F26" i="1"/>
  <c r="O25" i="1"/>
  <c r="N25" i="1"/>
  <c r="M25" i="1"/>
  <c r="N24" i="1"/>
  <c r="F24" i="1"/>
  <c r="M24" i="1" s="1"/>
  <c r="N23" i="1"/>
  <c r="M23" i="1"/>
  <c r="F23" i="1"/>
  <c r="O22" i="1"/>
  <c r="N22" i="1"/>
  <c r="M22" i="1"/>
  <c r="F22" i="1"/>
  <c r="N21" i="1"/>
  <c r="M21" i="1"/>
  <c r="F21" i="1"/>
  <c r="N20" i="1"/>
  <c r="F20" i="1"/>
  <c r="M20" i="1" s="1"/>
  <c r="N19" i="1"/>
  <c r="M19" i="1"/>
  <c r="N18" i="1"/>
  <c r="M18" i="1"/>
  <c r="O17" i="1"/>
  <c r="N17" i="1"/>
  <c r="M17" i="1"/>
  <c r="N16" i="1"/>
  <c r="M16" i="1"/>
  <c r="F16" i="1"/>
  <c r="O15" i="1"/>
  <c r="N15" i="1"/>
  <c r="M15" i="1"/>
  <c r="F15" i="1"/>
  <c r="N14" i="1"/>
  <c r="M14" i="1"/>
  <c r="N13" i="1"/>
  <c r="M13" i="1"/>
  <c r="N12" i="1"/>
  <c r="M12" i="1"/>
  <c r="N11" i="1"/>
  <c r="M11" i="1"/>
  <c r="N10" i="1"/>
  <c r="M10" i="1"/>
  <c r="G10" i="1"/>
  <c r="N9" i="1"/>
  <c r="M9" i="1"/>
  <c r="N8" i="1"/>
  <c r="M8" i="1"/>
  <c r="N7" i="1"/>
  <c r="M7" i="1"/>
  <c r="N6" i="1"/>
  <c r="M6" i="1"/>
  <c r="N5" i="1"/>
  <c r="M5" i="1"/>
  <c r="N4" i="1"/>
  <c r="M4" i="1"/>
</calcChain>
</file>

<file path=xl/sharedStrings.xml><?xml version="1.0" encoding="utf-8"?>
<sst xmlns="http://schemas.openxmlformats.org/spreadsheetml/2006/main" count="516" uniqueCount="176">
  <si>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</si>
  <si>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</si>
  <si>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</si>
  <si>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</si>
  <si>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</si>
  <si>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</si>
  <si>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</si>
  <si>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</si>
  <si>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</si>
  <si>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</si>
  <si>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</si>
  <si>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</si>
  <si>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</si>
  <si>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</si>
  <si>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</si>
  <si>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</si>
  <si>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</si>
  <si>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</si>
  <si>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</si>
  <si>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</si>
  <si>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</si>
  <si>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</si>
  <si>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</si>
  <si>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</si>
  <si>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</si>
  <si>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</si>
  <si>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</si>
  <si>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</si>
  <si>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</si>
  <si>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</si>
  <si>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</si>
  <si>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</si>
  <si>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</si>
  <si>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</si>
  <si>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</si>
  <si>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</si>
  <si>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</si>
  <si>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</si>
  <si>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</si>
  <si>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</si>
  <si>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</si>
  <si>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</si>
  <si>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K00010101</t>
  </si>
  <si>
    <t>K00030101</t>
  </si>
  <si>
    <t>K00030201</t>
  </si>
  <si>
    <t>K00040101</t>
  </si>
  <si>
    <t>K00050101</t>
  </si>
  <si>
    <t>K00050201</t>
  </si>
  <si>
    <t>K00040201</t>
  </si>
  <si>
    <t>K00020101</t>
  </si>
  <si>
    <t>E00200204</t>
  </si>
  <si>
    <t>E00200103</t>
  </si>
  <si>
    <t>Obra Directa 2022</t>
  </si>
  <si>
    <t>Programa de Embelleciendo Mi Colonia 2022</t>
  </si>
  <si>
    <t>APOYO A LAS CIUDADES MEXICANAS PATRIMONIO MUNDIAL (ACMPM) 2023</t>
  </si>
  <si>
    <t>SECRETARIA DE TURISMO / 2023</t>
  </si>
  <si>
    <t>PROGRAMA DE EMBELLECIENDO MI COLONIA /2023</t>
  </si>
  <si>
    <t>PROGRAMA SERVICIOS BÁSICOS EN MI COMUNIDAD / 2023</t>
  </si>
  <si>
    <t>PROGRAMA SERVICIOS BÁSICOS GTO / 2023</t>
  </si>
  <si>
    <t>PROGRAMA MI HOGAR GTO/ 2023</t>
  </si>
  <si>
    <t>PROGRAMA GTO ME MUEVE / 2023</t>
  </si>
  <si>
    <t>Q0176 CONECTANDO MI CAMINO RURAL / 2023</t>
  </si>
  <si>
    <t>FONDO DE APORTACIONES PARA LA INFRAESTRUCTURA SOCIAL MUNICIPAL / 2023</t>
  </si>
  <si>
    <t>OBRA DIRECTA / 2023</t>
  </si>
  <si>
    <t>ESTUDIOS Y PROYECTOS Y SERVICIOS RELACIONADOS CON LA OBRA PUBLICA / 2023</t>
  </si>
  <si>
    <t>Proyecto Ejecutivo de Construcción de camino Cuevas – Molineros, con ramal a las localidades El Limón, La Haciendita y Santiaguillo, en el Municipio de Guanajuato.</t>
  </si>
  <si>
    <t>Dirección General de Obra Pública</t>
  </si>
  <si>
    <t>Proyecto ejecutivo: Construcción de drenaje pluvial en el municipio de Guanajuato, Gto., en la localidad Marfil, en la colonia Arroyo Verde, en la calle Blvd. Euquerio Guerrero, tramo calle Magnolia a calle Camino Cúpulas</t>
  </si>
  <si>
    <t>Proyecto ejecutivo: Construcción de calle con pavimento de concreto hidráulico en el municipio de Guanajuato, Gto., en la localidad San Isidro, entre calles Camino a Yerbabuena y Carretera Estatal 67 Guanajuato-Juventino Rosas</t>
  </si>
  <si>
    <t>Proyecto ejecutivo: Construcción de circuito con pavimento de concreto hidráulico en el municipio de Guanajuato, Gto., en la localidad Marfil, en la colonia Martires 22 de abril, entre calle Alfredo Duges y calle Viznaga</t>
  </si>
  <si>
    <t>Proyecto ejecutivo: Construcción de calle con asfalto en el municipio de Guanajuato, Gto., en la localidad Guanajuato, tramo: vialidad conexión libramiento Nor-poniente-San Cayetano-ASTAUG-Panteón la Luz</t>
  </si>
  <si>
    <t>Proyecto ejecutivo: Construcción de pavimentación con piedra bola y huella de concreto en el municipio de Guanajuato, Gto., en la localidad Marfil, zona cerrito de Marfil, calle Mineral de Valenciana y ramales de la misma.</t>
  </si>
  <si>
    <t>Proyecto Ejecutivo de Rehabilitación de Imagen Urbana en el municipio de Guanajuato, Gto., en la localidad Guanajuato, en la calle Paseo de la Presa, tramo: Escuela La Normal a Plaza San Renovato.</t>
  </si>
  <si>
    <t>Proyecto Estructural para la Construcción de Estación para Atención de Emergencias, en el Municipio de Guanajuato, Gto.</t>
  </si>
  <si>
    <t>Proyecto ejecutivo: Intervención de pisos y estructura metálica en el Mercado Hidalgo, en el Municipio de Guanajuato, en la colonia centro, en la calle Av. Juarez</t>
  </si>
  <si>
    <t>Programa de mejoramiento integral de la zona del Panteón, Nejayote e Indeco Panteón y áreas aledañas y proyecto conceptual de unidad de Servicios Culturales Santa Paula, en la ciudad de Guanajuato, Gto.</t>
  </si>
  <si>
    <t>Proyecto Ejecutivo para la construcción de Centro Colibrí de atención a adolescentes, niñas y niños para la vida independiente, en el municipio de Guanajuato, Gto., en la localidad Carbonera.</t>
  </si>
  <si>
    <t>Construcción de la calle principal Eucalipto en el Fracc Arboledas del Municipio de Guanajuato, 2da etapa</t>
  </si>
  <si>
    <t>Pavimentacion, guarniciones y banquetas de la calle Rosa del Fraccionamiento el Solano</t>
  </si>
  <si>
    <t>Construcción de pavimento con piedra en el Municipio de Guanajuato, Gto., en la localidad Marfil, en la colonia El Eden, en la calle San Cayetano</t>
  </si>
  <si>
    <t>Construcción de pavimento con concreto hidráulico en el Municipio de Guanajuato, Gto., en la localidad Marfil, en la colonia Lomas del Padre, en la calle Lomas de San Francisco, 3ra Etapa.</t>
  </si>
  <si>
    <t>Construcción de pavimento con concreto hidráulico, en el Municipio de Guanajuato, Gto., en la localidad Guanajuato, en el callejón Subida Mellado, 1era etapa.</t>
  </si>
  <si>
    <t>Construcción de pavimento con concreto hidráulico, en el Municipio de Guanajuato, Gto., en la localidad Guanajuato, en la callejón transversal 5 señores, 1era etapa.</t>
  </si>
  <si>
    <t>Rehabilitación de pavimento con concreto hidráulico, en el Municipio de Guanajuato, Gto., en la localidad Guanajuato, en el callejón Transversal de Gavilanes, 1era etapa.</t>
  </si>
  <si>
    <t>Rehabilitación de pavimento con piedra, en el Municipio de Guanajuato, Gto., en la localidad Guanajuato, en la calle Del Fresno, 1era etapa.</t>
  </si>
  <si>
    <t>Rehabilitación de pavimento con concreto hidráulico, en el Municipio de Guanajuato, Gto., en la localidad Guanajuato, en la calle El mezquite (momias), 1era etapa.</t>
  </si>
  <si>
    <t>Rehabilitación de pavimento con piedra, en el Municipio de Guanajuato, Gto., en la localidad Guanajuato, en el callejón Del patol, 1era etapa.</t>
  </si>
  <si>
    <t>Rehabilitación de pavimento con piedra, en el Municipio de Guanajuato, Gto., en la localidad Guanajuato, en el callejón Del ejido, 1era etapa.</t>
  </si>
  <si>
    <t>Construcción de pavimento con concreto hidráulico, en el Municipio de Guanajuato, Gto., en la localidad Guanajuato, en el callejón Presa de Rocha 1era etapa.</t>
  </si>
  <si>
    <t>Rehabilitación de pavimento con piedra, en el Municipio de Guanajuato, Gto., en la localidad Guanajuato, en el callejón Subida al cerro del cuarto, 1era etapa.</t>
  </si>
  <si>
    <t>Rehabilitación de pavimento con concreto hidráulico, en el Municipio de Guanajuato, Gto., en la localidad Guanajuato, en el callejón De los camperos, 1era etapa.</t>
  </si>
  <si>
    <t>Construcción de centro colibrí de atención a adolescentes, niñas y niños para la vida independiente, en el municipio de Guanajuato, Gto., en la localidad carbonera. 1era. Etapa.</t>
  </si>
  <si>
    <t>Rehabilitación de techumbre en el foro Plaza de la Hermandad, en el Municipio de Guanajuato, Gto., en la localidad Guanajuato, en la calle Paseo Ashland.</t>
  </si>
  <si>
    <t>Construcción de Estación para Atención de Emergencias, en el Municipio de Guanajuato, Gto. 1era. Etapa</t>
  </si>
  <si>
    <t>Construcción de Parque para patinetas en la Unidad Deportiva Lic. Arnulfo Vázquez Nieto, en el Municipio de Guanajuato</t>
  </si>
  <si>
    <t>Construcción de campo de beisbol, en la Unidad Deportiva Lic. Arnulfo Vázquez Nieto</t>
  </si>
  <si>
    <t>Construcción de Techumbre para cancha de usos múltiples, en el Municipio de Guanajuato, Gto., en la localidad Marfíl, en la calle Alonso de Villaseca.</t>
  </si>
  <si>
    <t>Construcción de Parque público para mascotas, en la Unidad Deportiva Lic. Arnulfo Vazquez Nieto, en el municipio de Guanajuato, 1era etapa.</t>
  </si>
  <si>
    <t>Rehabilitación del Módulo Deportivo "Centro de Iniciación Deportiva Ferrocarril", en el Municipio de Guanajuato, Gto., en la localidad Guanajuato, en la calle Nejayote. 1era etapa.</t>
  </si>
  <si>
    <t>Restauración del Templo de San Roque (cantera en escaleras, impermeabilizante en azotea y pretiles).</t>
  </si>
  <si>
    <t>Proyectos ejecutivos que Fomenten el Desarrollo Turístico Cultural y la Economía Local del Municipio de Guanajuato, Gto</t>
  </si>
  <si>
    <t>Restauración de la Torre de Relojes en el Mercado Hidalgo, en la ciudad de Guanajuato, Gto.</t>
  </si>
  <si>
    <t>Construcción de pavimento con concreto hidráulico en el municipio de Guanajuato, Gto., en la localidad Marfil, en colonia Arroyo Verde, calle Villagrande de la luz.</t>
  </si>
  <si>
    <t>Construcción de pavimento de concreto hidráulico en el municipio de Guanajuato, Gto., en la localidad de Marfil, en la colonia de Lomas del Padre, calle Camino Real.</t>
  </si>
  <si>
    <t xml:space="preserve">Construcción de pavimento con concreto hidráulico en el municipio de Guanajuato, Gto., en la localidad de Marfil, en la colonia Lomas del Padre, en la calle Guanajuato. </t>
  </si>
  <si>
    <t xml:space="preserve">Construcción de pavimento con concreto hidráulico en el municipio de Guanajuato, Gto., en la localidad de Marfil, en la calle Plan de Ayala, 3ra etapa. </t>
  </si>
  <si>
    <t xml:space="preserve">Construcción de pavimento con concreto hidráulico en el municipio de Guanajuato, Gto., en la localidad Yerbabuena, en la colonia Solano, calle Bugambilia (entre calles Rosa y Azalea). </t>
  </si>
  <si>
    <t xml:space="preserve">Construcción de pavimento con concreto hidráulico en el municipio de Guanajuato, Gto., en la localidad de Cuevas (Huachimole de cuevas), calle Corona. </t>
  </si>
  <si>
    <t xml:space="preserve">Construcción de pavimento con piedra bola y huella de concreto en el municipio de Guanajuato, Gto., en la localidad Guanajuato, en la colonia Valenciana, en la calle Camino Real. </t>
  </si>
  <si>
    <t xml:space="preserve">Construcción de pavimento de concreto hidráulico en el municipio de Guanajuato, Gto., en la localidad de Marfil, en la colonia de Lomas del Padre, calle Andrómeda (tramo entre Camino real-calle Orión). </t>
  </si>
  <si>
    <t>Construcción de pavimento de concreto hidráulico en el municipio de Guanajuato, Gto., en la localidad de Yerbabuena, en la Calle Viscainos.</t>
  </si>
  <si>
    <t>Construcción de pavimento de concreto hidráulico en el municipio de Guanajuato, Gto., en la localidad Santa Teresa, en la Calle Aldama y Guanajuato. 1ra. Etapa.</t>
  </si>
  <si>
    <t>Rehabilitación de red de alcantarillado sanitario, drenaje pluvial y red de agua entubada en el municipio de Guanajuato, Gto., en la localidad Marfil, en la Calle Camino a Cervera - Santa Fe (Tramo Fiscalía a Universidad Santa Fe).</t>
  </si>
  <si>
    <t>Rehabilitación de drenaje sanitario en el municipio de Guanajuato, Gto., localidad La Trinidad (segunda etapa).</t>
  </si>
  <si>
    <t>Construcción de red de alcantarillado en el municipio de Guanajuato, Gto., en la localidad Yerbabuena (segunda etapa de cuatro).</t>
  </si>
  <si>
    <t>Rehabilitación de drenaje sanitario en el municipio de Guanajuato, Gto., en la localidad San José de Cervera (tercera etapa de cuatro).</t>
  </si>
  <si>
    <t>Rehabilitación de drenaje sanitario en el municipio de Guanajuato, Gto., en la localidad Santa Teresa (tercera etapa de cuatro).</t>
  </si>
  <si>
    <t>Construcción de techo firme en el Municipio de Guanajuato, Gto., en la localidad Varias</t>
  </si>
  <si>
    <t>Construcción de piso firme en el Municipio de Guanajuato, Gto., en la localidad Varias</t>
  </si>
  <si>
    <t xml:space="preserve">Rehabilitación de cancha multideportiva de prácticas en el municipio de Guanajuato, Gto., en la localidad Guanajuato, en la colonia Paseo de la Presa, en la calle Presa del Saucillo. </t>
  </si>
  <si>
    <t>Rehabilitación de cancha multideportiva de prácticas en el municipio de Guanajuato, Gto., en la localidad Marfil, en la colonia Las Teresas, en la calle Conde de Lemus.</t>
  </si>
  <si>
    <t>Construcción de cancha multideportiva de prácticas en el municipio de Guanajuato, Gto., en la Colonia Centro, en el callejón Sepultura.</t>
  </si>
  <si>
    <t>Rehabilitación de cancha multideportiva de prácticas en el municipio de Guanajuato, Gto., en la localidad Guanajuato, en la colonia Cerro de los Leones, en la calle de Las Flores.</t>
  </si>
  <si>
    <t>Rehabilitación de Camino Rural Puentecillas – Cajones en el Municipio de Guanajuato, Gto., en la localidad Ciénega del Pedregal; tramo: Ciénega del Pedregal – Cajones (2da. Etapa).</t>
  </si>
  <si>
    <t xml:space="preserve">Rehabilitación de Camino Rural en el Municipio de Guanajuato, Gto., en la localidad Cuestecita de San Juan; tramo: Cuestecita de San Juan - Arperos. </t>
  </si>
  <si>
    <t>Rehabilitación de Camino Rural en el Municipio de Guanajuato, Gto., en la localidad La Loma; tramo: Entronque La Palma – La Loma.</t>
  </si>
  <si>
    <t>Rehabilitación de Camino Rural en el Municipio de Guanajuato, Gto., en la localidad Cuevas (Huachimole de Cuevas); tramo: Cuevas - Molineros, (1a. Etapa).</t>
  </si>
  <si>
    <t>Rehabilitación de Camino Rural en el Municipio de Guanajuato,Gto., en la localidad del Zangarro (Zangarro Nuevo), (2da. Etapa).</t>
  </si>
  <si>
    <t>Rehabilitación de drenaje sanitario en el municipio de Guanajuato, Gto., en la localidad los Nicólases (segunda etapa de cuatro)</t>
  </si>
  <si>
    <t>Equipamiento de calentadores solares en el Municipio de Guanajuato, Gto., 1era. Etapa</t>
  </si>
  <si>
    <t>Rehabilitación de caminos rurales con asfalto en varias localidades del Municipio de Guanajuato, Gto., 1era. Etapa</t>
  </si>
  <si>
    <t>Rehabilitación de calles en varias localidades del Municipio de Guanajuato, Gto., 1era. Etapa</t>
  </si>
  <si>
    <t>Modernización de Calle Camino a Cervera - Santa Fe (Tramo Fiscalía a Universidad Santa Fe).</t>
  </si>
  <si>
    <t>Construcción de centro colibrí de atención a adolescentes, niñas y niños para la vida independiente, en el municipio de Guanajuato, Gto., en la localidad carbonera. 2da. Etapa.</t>
  </si>
  <si>
    <t>Construcción de Bowl e iluminación para parque de patinetas en la Unidad Deportiva Lic. Arnulfo Vázquez Nieto, en el municipio de Guanajuato.</t>
  </si>
  <si>
    <t>Construcción de Estación para Atención de Emergencias, en el Municipio de Guanajuato, Gto. 2da. Etapa</t>
  </si>
  <si>
    <t>Construcción de Edificio protección civil en el municipio de Guanajuato, Gto., 1era. Etapa</t>
  </si>
  <si>
    <t>Construcción de Campo de Béisbol, en la Unidad Deportiva Lic. Arnulfo Vázquez Nieto, 2da Etapa.</t>
  </si>
  <si>
    <t>Construcción de canchas de tenis, en la Unidad Deportiva Lic. Arnulfo Vázquez Nieto del municipio de Guanajuato, Gto., en la localidad de Marfil</t>
  </si>
  <si>
    <t>Construcción de cancha de futbol 7, en la Unidad Deportiva Lic. Arnulfo Vázquez Nieto del municipio de Guanajuato, Gto., en la localidad de Marfil</t>
  </si>
  <si>
    <t>Rehabilitación de pavimento con concreto hidráulico, en el Municipio de Guanajuato, Gto., en la localidad de Guanajuato, en los callejones Laurel y Girasol en la Colonia el Zapote</t>
  </si>
  <si>
    <t>Rehabilitación de pavimento con  porfido, en el Municipio de Guanajuato, Gto., en la localidad de Guanajuato, en subida a Panteón Santa Paula (circuito callejón del Espejo, Cañada Honda, de Rivera, del panteón).</t>
  </si>
  <si>
    <t>Rehabilitación de pavimento con concreto hidráulico, en el Municipio de Guanajuato, Gto., en la localidad de Guanajuato, en el callejón transversal de Nejayote</t>
  </si>
  <si>
    <t>Rehabilitación de pavimento con concreto hidráulico, en el Municipio de Guanajuato, Gto., en la localidad de Guanajuato, en el callejón Real en Marfil</t>
  </si>
  <si>
    <t>Rehabilitación de pavimento con concreto hidráulico, en el Municipio de Guanajuato, Gto., en la localidad de Guanajuato, en el callejón transversal de la campana en Marfil</t>
  </si>
  <si>
    <t>Rehabilitación de pavimento con concreto hidráulico, en el Municipio de Guanajuato, Gto., en la localidad de Guanajuato, en el callejón Salamanca en la colonia el Encino</t>
  </si>
  <si>
    <t>Rehabilitación de pavimento con concreto hidráulico, en el Municipio de Guanajuato, Gto., en la localidad de Guanajuato, en el callejón Penjamo en la colonia el Encino</t>
  </si>
  <si>
    <t>Rehabilitación de pavimento con concreto hidráulico, en el Municipio de Guanajuato, Gto., en la localidad de Guanajuato, en el callejón del Musico en el cerro del cuarto</t>
  </si>
  <si>
    <t>Rehabilitación de pavimento con concreto hidráulico, en el Municipio de Guanajuato, Gto., en la localidad de Guanajuato, en el callejón Bajada de Jales en cerro del cuarto</t>
  </si>
  <si>
    <t>Rehabilitación de pavimento con concreto hidráulico, en el Municipio de Guanajuato, Gto., en la localidad de Guanajuato, en el callejón Del Sagrado Corazón</t>
  </si>
  <si>
    <t>Rehabilitación de pavimento con porfido, en el Municipio de Guanajuato, Gto., en la localidad de Guanajuato, en el callejón de Mulas intersección subida a cerro del cuarto</t>
  </si>
  <si>
    <t>Rehabilitación de pavimento con concreto hidráulico, en el Municipio de Guanajuato, Gto., en la localidad de Guanajuato, en colonia Embajadoras, Calle Agua Fuerte.</t>
  </si>
  <si>
    <t>Construcción de pista de bicicross en la Unidad Deportiva Torres Landa del municipio de Guanajuato, Gto., en la localidad de Guanajuato.</t>
  </si>
  <si>
    <t>Rehabilitación de pasto sintético en el campo de futbol de la deportiva Torres Landa del municipio de Guanajuato, Gto., en la localidad Guanajuato.</t>
  </si>
  <si>
    <t>Adecuación de espacio para mercado temporal de productos rurales en el municipio de Guanajuato, Gto.</t>
  </si>
  <si>
    <t>Museografía para el Museo de las Momias</t>
  </si>
  <si>
    <t>Construcción de Módulos de Gaveta en el Panteón Virgen de la Luz para ejercicio 2023.</t>
  </si>
  <si>
    <t>Construcción de Módulo de Gaveta en el Panteón Santa Teresa para ejercicio 2023.</t>
  </si>
  <si>
    <t>Estudios y proyectos</t>
  </si>
  <si>
    <t>Proyecto</t>
  </si>
  <si>
    <t>M2</t>
  </si>
  <si>
    <t>Obra</t>
  </si>
  <si>
    <t>Obra complementaria</t>
  </si>
  <si>
    <t>Edificio Público</t>
  </si>
  <si>
    <t>Campo</t>
  </si>
  <si>
    <t>Cancha</t>
  </si>
  <si>
    <t>m2</t>
  </si>
  <si>
    <t>ml</t>
  </si>
  <si>
    <t xml:space="preserve">beneficiarios </t>
  </si>
  <si>
    <t>cancha</t>
  </si>
  <si>
    <t xml:space="preserve">ml </t>
  </si>
  <si>
    <t>campo</t>
  </si>
  <si>
    <t>Módulos</t>
  </si>
  <si>
    <t>K00010103</t>
  </si>
  <si>
    <t>Obras Por definir</t>
  </si>
  <si>
    <t>Municipio de Guanajuato
Programas y Proyectos de Inversión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</si>
</sst>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9" fontId="11" fillId="0" borderId="0" applyFont="0" applyFill="0" applyBorder="0" applyAlignment="0" applyProtection="0"/>
    <xf numFmtId="0" fontId="2" fillId="0" borderId="0"/>
    <xf numFmtId="43" fontId="11" fillId="0" borderId="0" applyFont="0" applyFill="0" applyBorder="0" applyAlignment="0" applyProtection="0"/>
  </cellStyleXfs>
  <cellXfs count="33">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9" fillId="0" borderId="6" xfId="18" applyFont="1" applyFill="1" applyBorder="1" applyAlignment="1">
      <alignment horizontal="center" vertical="center" wrapText="1"/>
    </xf>
    <xf numFmtId="0" fontId="9" fillId="0" borderId="6" xfId="0" applyFont="1" applyFill="1" applyBorder="1" applyAlignment="1" applyProtection="1">
      <alignment horizontal="justify" vertical="center"/>
      <protection locked="0"/>
    </xf>
    <xf numFmtId="4" fontId="9" fillId="0" borderId="6" xfId="0" applyNumberFormat="1" applyFont="1" applyFill="1" applyBorder="1" applyAlignment="1" applyProtection="1">
      <alignment vertical="center"/>
      <protection locked="0"/>
    </xf>
    <xf numFmtId="2" fontId="9" fillId="0" borderId="6" xfId="2" applyNumberFormat="1" applyFont="1" applyFill="1" applyBorder="1" applyAlignment="1">
      <alignment horizontal="right" vertical="center" wrapText="1"/>
    </xf>
    <xf numFmtId="2" fontId="9" fillId="0" borderId="6" xfId="2" applyNumberFormat="1" applyFont="1" applyFill="1" applyBorder="1" applyAlignment="1">
      <alignment horizontal="center" vertical="center" wrapText="1"/>
    </xf>
    <xf numFmtId="0" fontId="0" fillId="0" borderId="0" xfId="0" applyFont="1" applyProtection="1">
      <protection locked="0"/>
    </xf>
    <xf numFmtId="4" fontId="0" fillId="0" borderId="0" xfId="0" applyNumberFormat="1" applyProtection="1">
      <protection locked="0"/>
    </xf>
    <xf numFmtId="43" fontId="0" fillId="0" borderId="0" xfId="19" applyFont="1" applyProtection="1">
      <protection locked="0"/>
    </xf>
    <xf numFmtId="0" fontId="4" fillId="4" borderId="6" xfId="0" applyFont="1" applyFill="1" applyBorder="1" applyAlignment="1" applyProtection="1">
      <alignment horizontal="center" wrapText="1"/>
      <protection locked="0"/>
    </xf>
    <xf numFmtId="9" fontId="9" fillId="0" borderId="6" xfId="17" applyFont="1" applyFill="1" applyBorder="1" applyAlignment="1">
      <alignment horizontal="center" vertical="center" wrapText="1"/>
    </xf>
  </cellXfs>
  <cellStyles count="20">
    <cellStyle name="Euro" xfId="1"/>
    <cellStyle name="Millares" xfId="19"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2 2 2" xfId="1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M5" sqref="M5"/>
    </sheetView>
  </sheetViews>
  <sheetFormatPr baseColWidth="10" defaultColWidth="12" defaultRowHeight="10.199999999999999" x14ac:dyDescent="0.2"/>
  <cols>
    <col min="1" max="1" width="19.85546875" style="3" customWidth="1"/>
    <col min="2" max="2" width="26.28515625" style="3" bestFit="1" customWidth="1"/>
    <col min="3" max="3" width="35.28515625" style="3" bestFit="1" customWidth="1"/>
    <col min="4" max="5" width="15.42578125" style="3" bestFit="1" customWidth="1"/>
    <col min="6" max="6" width="14" style="3" customWidth="1"/>
    <col min="7" max="11" width="13.28515625" style="3" customWidth="1"/>
    <col min="12" max="15" width="11.85546875" style="3" customWidth="1"/>
    <col min="16" max="16384" width="12" style="3"/>
  </cols>
  <sheetData>
    <row r="1" spans="1:15" customFormat="1" ht="35.1" customHeight="1" x14ac:dyDescent="0.2">
      <c r="A1" s="31" t="s">
        <v>175</v>
      </c>
      <c r="B1" s="31"/>
      <c r="C1" s="31"/>
      <c r="D1" s="31"/>
      <c r="E1" s="31"/>
      <c r="F1" s="31"/>
      <c r="G1" s="31"/>
      <c r="H1" s="31"/>
      <c r="I1" s="31"/>
      <c r="J1" s="31"/>
      <c r="K1" s="31"/>
      <c r="L1" s="31"/>
      <c r="M1" s="31"/>
      <c r="N1" s="31"/>
      <c r="O1" s="31"/>
    </row>
    <row r="2" spans="1:15" customFormat="1" ht="12.75" customHeight="1" x14ac:dyDescent="0.2">
      <c r="A2" s="10"/>
      <c r="B2" s="10"/>
      <c r="C2" s="10"/>
      <c r="D2" s="10"/>
      <c r="E2" s="11"/>
      <c r="F2" s="12" t="s">
        <v>0</v>
      </c>
      <c r="G2" s="13"/>
      <c r="H2" s="20"/>
      <c r="I2" s="21" t="s">
        <v>1</v>
      </c>
      <c r="J2" s="21"/>
      <c r="K2" s="22"/>
      <c r="L2" s="14" t="s">
        <v>2</v>
      </c>
      <c r="M2" s="13"/>
      <c r="N2" s="15" t="s">
        <v>3</v>
      </c>
      <c r="O2" s="16"/>
    </row>
    <row r="3" spans="1:15" customFormat="1" ht="21.9" customHeight="1" x14ac:dyDescent="0.2">
      <c r="A3" s="17" t="s">
        <v>4</v>
      </c>
      <c r="B3" s="17" t="s">
        <v>5</v>
      </c>
      <c r="C3" s="17" t="s">
        <v>6</v>
      </c>
      <c r="D3" s="17" t="s">
        <v>7</v>
      </c>
      <c r="E3" s="18" t="s">
        <v>8</v>
      </c>
      <c r="F3" s="18" t="s">
        <v>9</v>
      </c>
      <c r="G3" s="18" t="s">
        <v>10</v>
      </c>
      <c r="H3" s="18" t="s">
        <v>11</v>
      </c>
      <c r="I3" s="18" t="s">
        <v>9</v>
      </c>
      <c r="J3" s="18" t="s">
        <v>12</v>
      </c>
      <c r="K3" s="18" t="s">
        <v>13</v>
      </c>
      <c r="L3" s="9" t="s">
        <v>14</v>
      </c>
      <c r="M3" s="9" t="s">
        <v>15</v>
      </c>
      <c r="N3" s="19" t="s">
        <v>16</v>
      </c>
      <c r="O3" s="19" t="s">
        <v>17</v>
      </c>
    </row>
    <row r="4" spans="1:15" s="28" customFormat="1" ht="51" x14ac:dyDescent="0.2">
      <c r="A4" s="23" t="s">
        <v>42</v>
      </c>
      <c r="B4" s="24" t="s">
        <v>52</v>
      </c>
      <c r="C4" s="24" t="s">
        <v>65</v>
      </c>
      <c r="D4" s="24" t="s">
        <v>66</v>
      </c>
      <c r="E4" s="25">
        <v>0</v>
      </c>
      <c r="F4" s="25">
        <v>256207.57</v>
      </c>
      <c r="G4" s="25">
        <v>256207.57</v>
      </c>
      <c r="H4" s="26">
        <v>1</v>
      </c>
      <c r="I4" s="27">
        <v>0</v>
      </c>
      <c r="J4" s="27">
        <v>1</v>
      </c>
      <c r="K4" s="27" t="s">
        <v>159</v>
      </c>
      <c r="L4" s="32">
        <v>0</v>
      </c>
      <c r="M4" s="32">
        <f t="shared" ref="M4:M27" si="0">G4/F4</f>
        <v>1</v>
      </c>
      <c r="N4" s="32">
        <f>J4/H4</f>
        <v>1</v>
      </c>
      <c r="O4" s="32">
        <v>0</v>
      </c>
    </row>
    <row r="5" spans="1:15" s="28" customFormat="1" ht="61.2" x14ac:dyDescent="0.2">
      <c r="A5" s="23" t="s">
        <v>42</v>
      </c>
      <c r="B5" s="24" t="s">
        <v>52</v>
      </c>
      <c r="C5" s="24" t="s">
        <v>67</v>
      </c>
      <c r="D5" s="24" t="s">
        <v>66</v>
      </c>
      <c r="E5" s="25">
        <v>0</v>
      </c>
      <c r="F5" s="25">
        <v>347905.52</v>
      </c>
      <c r="G5" s="25">
        <v>347905.51</v>
      </c>
      <c r="H5" s="26">
        <v>1</v>
      </c>
      <c r="I5" s="27">
        <v>0</v>
      </c>
      <c r="J5" s="27">
        <v>1</v>
      </c>
      <c r="K5" s="27" t="s">
        <v>159</v>
      </c>
      <c r="L5" s="32">
        <v>0</v>
      </c>
      <c r="M5" s="32">
        <f t="shared" si="0"/>
        <v>0.99999997125656415</v>
      </c>
      <c r="N5" s="32">
        <f t="shared" ref="N5:N14" si="1">J5/H5</f>
        <v>1</v>
      </c>
      <c r="O5" s="32">
        <v>0</v>
      </c>
    </row>
    <row r="6" spans="1:15" s="28" customFormat="1" ht="71.400000000000006" x14ac:dyDescent="0.2">
      <c r="A6" s="23" t="s">
        <v>42</v>
      </c>
      <c r="B6" s="24" t="s">
        <v>52</v>
      </c>
      <c r="C6" s="24" t="s">
        <v>68</v>
      </c>
      <c r="D6" s="24" t="s">
        <v>66</v>
      </c>
      <c r="E6" s="25">
        <v>0</v>
      </c>
      <c r="F6" s="25">
        <v>649950.02</v>
      </c>
      <c r="G6" s="25">
        <v>649950.02</v>
      </c>
      <c r="H6" s="26">
        <v>1</v>
      </c>
      <c r="I6" s="27">
        <v>0</v>
      </c>
      <c r="J6" s="27">
        <v>1</v>
      </c>
      <c r="K6" s="27" t="s">
        <v>159</v>
      </c>
      <c r="L6" s="32">
        <v>0</v>
      </c>
      <c r="M6" s="32">
        <f t="shared" si="0"/>
        <v>1</v>
      </c>
      <c r="N6" s="32">
        <f t="shared" si="1"/>
        <v>1</v>
      </c>
      <c r="O6" s="32">
        <v>0</v>
      </c>
    </row>
    <row r="7" spans="1:15" s="28" customFormat="1" ht="61.2" x14ac:dyDescent="0.2">
      <c r="A7" s="23" t="s">
        <v>42</v>
      </c>
      <c r="B7" s="24" t="s">
        <v>52</v>
      </c>
      <c r="C7" s="24" t="s">
        <v>69</v>
      </c>
      <c r="D7" s="24" t="s">
        <v>66</v>
      </c>
      <c r="E7" s="25">
        <v>0</v>
      </c>
      <c r="F7" s="25">
        <v>649153.96</v>
      </c>
      <c r="G7" s="25">
        <v>649153.96</v>
      </c>
      <c r="H7" s="26">
        <v>1</v>
      </c>
      <c r="I7" s="27">
        <v>0</v>
      </c>
      <c r="J7" s="27">
        <v>1</v>
      </c>
      <c r="K7" s="27" t="s">
        <v>159</v>
      </c>
      <c r="L7" s="32">
        <v>0</v>
      </c>
      <c r="M7" s="32">
        <f t="shared" si="0"/>
        <v>1</v>
      </c>
      <c r="N7" s="32">
        <f t="shared" si="1"/>
        <v>1</v>
      </c>
      <c r="O7" s="32">
        <v>0</v>
      </c>
    </row>
    <row r="8" spans="1:15" s="28" customFormat="1" ht="61.2" x14ac:dyDescent="0.2">
      <c r="A8" s="23" t="s">
        <v>42</v>
      </c>
      <c r="B8" s="24" t="s">
        <v>52</v>
      </c>
      <c r="C8" s="24" t="s">
        <v>70</v>
      </c>
      <c r="D8" s="24" t="s">
        <v>66</v>
      </c>
      <c r="E8" s="25">
        <v>0</v>
      </c>
      <c r="F8" s="25">
        <v>649488.90999999992</v>
      </c>
      <c r="G8" s="25">
        <v>649488.91</v>
      </c>
      <c r="H8" s="26">
        <v>1</v>
      </c>
      <c r="I8" s="27">
        <v>0</v>
      </c>
      <c r="J8" s="27">
        <v>1</v>
      </c>
      <c r="K8" s="27" t="s">
        <v>159</v>
      </c>
      <c r="L8" s="32">
        <v>0</v>
      </c>
      <c r="M8" s="32">
        <f t="shared" si="0"/>
        <v>1.0000000000000002</v>
      </c>
      <c r="N8" s="32">
        <f t="shared" si="1"/>
        <v>1</v>
      </c>
      <c r="O8" s="32">
        <v>0</v>
      </c>
    </row>
    <row r="9" spans="1:15" s="28" customFormat="1" ht="61.2" x14ac:dyDescent="0.2">
      <c r="A9" s="23" t="s">
        <v>42</v>
      </c>
      <c r="B9" s="24" t="s">
        <v>52</v>
      </c>
      <c r="C9" s="24" t="s">
        <v>71</v>
      </c>
      <c r="D9" s="24" t="s">
        <v>66</v>
      </c>
      <c r="E9" s="25">
        <v>0</v>
      </c>
      <c r="F9" s="25">
        <v>361283.27999999997</v>
      </c>
      <c r="G9" s="25">
        <v>348768.25</v>
      </c>
      <c r="H9" s="26">
        <v>1</v>
      </c>
      <c r="I9" s="27">
        <v>0</v>
      </c>
      <c r="J9" s="27">
        <v>1</v>
      </c>
      <c r="K9" s="27" t="s">
        <v>159</v>
      </c>
      <c r="L9" s="32">
        <v>0</v>
      </c>
      <c r="M9" s="32">
        <f t="shared" si="0"/>
        <v>0.9653595095792975</v>
      </c>
      <c r="N9" s="32">
        <f t="shared" si="1"/>
        <v>1</v>
      </c>
      <c r="O9" s="32">
        <v>0</v>
      </c>
    </row>
    <row r="10" spans="1:15" s="28" customFormat="1" ht="61.2" x14ac:dyDescent="0.2">
      <c r="A10" s="23" t="s">
        <v>42</v>
      </c>
      <c r="B10" s="24" t="s">
        <v>52</v>
      </c>
      <c r="C10" s="24" t="s">
        <v>72</v>
      </c>
      <c r="D10" s="24" t="s">
        <v>66</v>
      </c>
      <c r="E10" s="25">
        <v>0</v>
      </c>
      <c r="F10" s="25">
        <v>707254.25</v>
      </c>
      <c r="G10" s="25">
        <f>568884.06+113199.44</f>
        <v>682083.5</v>
      </c>
      <c r="H10" s="26">
        <v>1</v>
      </c>
      <c r="I10" s="27">
        <v>0</v>
      </c>
      <c r="J10" s="27">
        <v>1</v>
      </c>
      <c r="K10" s="27" t="s">
        <v>159</v>
      </c>
      <c r="L10" s="32">
        <v>0</v>
      </c>
      <c r="M10" s="32">
        <f t="shared" si="0"/>
        <v>0.96441060622824115</v>
      </c>
      <c r="N10" s="32">
        <f t="shared" si="1"/>
        <v>1</v>
      </c>
      <c r="O10" s="32">
        <v>0</v>
      </c>
    </row>
    <row r="11" spans="1:15" s="28" customFormat="1" ht="40.799999999999997" x14ac:dyDescent="0.2">
      <c r="A11" s="23" t="s">
        <v>42</v>
      </c>
      <c r="B11" s="24" t="s">
        <v>52</v>
      </c>
      <c r="C11" s="24" t="s">
        <v>73</v>
      </c>
      <c r="D11" s="24" t="s">
        <v>66</v>
      </c>
      <c r="E11" s="25">
        <v>0</v>
      </c>
      <c r="F11" s="25">
        <v>199977.27</v>
      </c>
      <c r="G11" s="25">
        <v>199977.27</v>
      </c>
      <c r="H11" s="26">
        <v>1</v>
      </c>
      <c r="I11" s="27">
        <v>0</v>
      </c>
      <c r="J11" s="27">
        <v>1</v>
      </c>
      <c r="K11" s="27" t="s">
        <v>159</v>
      </c>
      <c r="L11" s="32">
        <v>0</v>
      </c>
      <c r="M11" s="32">
        <f t="shared" si="0"/>
        <v>1</v>
      </c>
      <c r="N11" s="32">
        <f t="shared" si="1"/>
        <v>1</v>
      </c>
      <c r="O11" s="32">
        <v>0</v>
      </c>
    </row>
    <row r="12" spans="1:15" s="28" customFormat="1" ht="51" x14ac:dyDescent="0.2">
      <c r="A12" s="23" t="s">
        <v>42</v>
      </c>
      <c r="B12" s="24" t="s">
        <v>52</v>
      </c>
      <c r="C12" s="24" t="s">
        <v>74</v>
      </c>
      <c r="D12" s="24" t="s">
        <v>66</v>
      </c>
      <c r="E12" s="25">
        <v>0</v>
      </c>
      <c r="F12" s="25">
        <v>599766.4</v>
      </c>
      <c r="G12" s="25">
        <v>599766.4</v>
      </c>
      <c r="H12" s="26">
        <v>1</v>
      </c>
      <c r="I12" s="27">
        <v>0</v>
      </c>
      <c r="J12" s="27">
        <v>1</v>
      </c>
      <c r="K12" s="27" t="s">
        <v>159</v>
      </c>
      <c r="L12" s="32">
        <v>0</v>
      </c>
      <c r="M12" s="32">
        <f t="shared" si="0"/>
        <v>1</v>
      </c>
      <c r="N12" s="32">
        <f t="shared" si="1"/>
        <v>1</v>
      </c>
      <c r="O12" s="32">
        <v>0</v>
      </c>
    </row>
    <row r="13" spans="1:15" s="28" customFormat="1" ht="61.2" x14ac:dyDescent="0.2">
      <c r="A13" s="23" t="s">
        <v>42</v>
      </c>
      <c r="B13" s="24" t="s">
        <v>52</v>
      </c>
      <c r="C13" s="24" t="s">
        <v>75</v>
      </c>
      <c r="D13" s="24" t="s">
        <v>66</v>
      </c>
      <c r="E13" s="25">
        <v>0</v>
      </c>
      <c r="F13" s="25">
        <v>911565.5</v>
      </c>
      <c r="G13" s="25">
        <v>911565.5</v>
      </c>
      <c r="H13" s="26">
        <v>1</v>
      </c>
      <c r="I13" s="27">
        <v>0</v>
      </c>
      <c r="J13" s="27">
        <v>1</v>
      </c>
      <c r="K13" s="27" t="s">
        <v>159</v>
      </c>
      <c r="L13" s="32">
        <v>0</v>
      </c>
      <c r="M13" s="32">
        <f t="shared" si="0"/>
        <v>1</v>
      </c>
      <c r="N13" s="32">
        <f t="shared" si="1"/>
        <v>1</v>
      </c>
      <c r="O13" s="32">
        <v>0</v>
      </c>
    </row>
    <row r="14" spans="1:15" s="28" customFormat="1" ht="61.2" x14ac:dyDescent="0.2">
      <c r="A14" s="23" t="s">
        <v>42</v>
      </c>
      <c r="B14" s="24" t="s">
        <v>52</v>
      </c>
      <c r="C14" s="24" t="s">
        <v>76</v>
      </c>
      <c r="D14" s="24" t="s">
        <v>66</v>
      </c>
      <c r="E14" s="25">
        <v>0</v>
      </c>
      <c r="F14" s="25">
        <v>103962.69</v>
      </c>
      <c r="G14" s="25">
        <v>103962.69</v>
      </c>
      <c r="H14" s="26">
        <v>1</v>
      </c>
      <c r="I14" s="27">
        <v>0</v>
      </c>
      <c r="J14" s="27">
        <v>1</v>
      </c>
      <c r="K14" s="27" t="s">
        <v>159</v>
      </c>
      <c r="L14" s="32">
        <v>0</v>
      </c>
      <c r="M14" s="32">
        <f t="shared" si="0"/>
        <v>1</v>
      </c>
      <c r="N14" s="32">
        <f t="shared" si="1"/>
        <v>1</v>
      </c>
      <c r="O14" s="32">
        <v>0</v>
      </c>
    </row>
    <row r="15" spans="1:15" s="28" customFormat="1" ht="30.6" x14ac:dyDescent="0.2">
      <c r="A15" s="23" t="s">
        <v>43</v>
      </c>
      <c r="B15" s="24" t="s">
        <v>53</v>
      </c>
      <c r="C15" s="24" t="s">
        <v>77</v>
      </c>
      <c r="D15" s="24" t="s">
        <v>66</v>
      </c>
      <c r="E15" s="25">
        <v>0</v>
      </c>
      <c r="F15" s="25">
        <f>11313770.97+251326.65</f>
        <v>11565097.620000001</v>
      </c>
      <c r="G15" s="25">
        <v>11066579.966</v>
      </c>
      <c r="H15" s="26">
        <v>3532.22</v>
      </c>
      <c r="I15" s="27">
        <v>4736.8</v>
      </c>
      <c r="J15" s="27">
        <v>4736.8</v>
      </c>
      <c r="K15" s="27" t="s">
        <v>160</v>
      </c>
      <c r="L15" s="32">
        <v>0</v>
      </c>
      <c r="M15" s="32">
        <f t="shared" si="0"/>
        <v>0.95689464366146859</v>
      </c>
      <c r="N15" s="32">
        <f>J15/H15</f>
        <v>1.3410263233886905</v>
      </c>
      <c r="O15" s="32">
        <f>J15/I15</f>
        <v>1</v>
      </c>
    </row>
    <row r="16" spans="1:15" s="28" customFormat="1" ht="30.6" x14ac:dyDescent="0.2">
      <c r="A16" s="23" t="s">
        <v>43</v>
      </c>
      <c r="B16" s="24" t="s">
        <v>53</v>
      </c>
      <c r="C16" s="24" t="s">
        <v>78</v>
      </c>
      <c r="D16" s="24" t="s">
        <v>66</v>
      </c>
      <c r="E16" s="25">
        <v>0</v>
      </c>
      <c r="F16" s="25">
        <f>4813639.49+592741.78</f>
        <v>5406381.2700000005</v>
      </c>
      <c r="G16" s="25">
        <v>5397822.0600000005</v>
      </c>
      <c r="H16" s="26">
        <v>3142.63</v>
      </c>
      <c r="I16" s="27">
        <v>3138.25</v>
      </c>
      <c r="J16" s="27">
        <v>3138.25</v>
      </c>
      <c r="K16" s="27" t="s">
        <v>160</v>
      </c>
      <c r="L16" s="32">
        <v>0</v>
      </c>
      <c r="M16" s="32">
        <f t="shared" si="0"/>
        <v>0.99841683196716169</v>
      </c>
      <c r="N16" s="32">
        <f t="shared" ref="N16:N81" si="2">J16/H16</f>
        <v>0.9986062629071828</v>
      </c>
      <c r="O16" s="32">
        <v>1</v>
      </c>
    </row>
    <row r="17" spans="1:15" s="28" customFormat="1" ht="40.799999999999997" x14ac:dyDescent="0.2">
      <c r="A17" s="23" t="s">
        <v>43</v>
      </c>
      <c r="B17" s="24" t="s">
        <v>53</v>
      </c>
      <c r="C17" s="24" t="s">
        <v>79</v>
      </c>
      <c r="D17" s="24" t="s">
        <v>66</v>
      </c>
      <c r="E17" s="25">
        <v>0</v>
      </c>
      <c r="F17" s="25">
        <v>1311524.5899999999</v>
      </c>
      <c r="G17" s="25">
        <v>1311524.58</v>
      </c>
      <c r="H17" s="26">
        <v>819.44</v>
      </c>
      <c r="I17" s="27">
        <v>1131.45</v>
      </c>
      <c r="J17" s="27">
        <v>1131.45</v>
      </c>
      <c r="K17" s="27" t="s">
        <v>160</v>
      </c>
      <c r="L17" s="32">
        <v>0</v>
      </c>
      <c r="M17" s="32">
        <f t="shared" si="0"/>
        <v>0.99999999237528614</v>
      </c>
      <c r="N17" s="32">
        <f t="shared" si="2"/>
        <v>1.3807600312408475</v>
      </c>
      <c r="O17" s="32">
        <f>J17/I17</f>
        <v>1</v>
      </c>
    </row>
    <row r="18" spans="1:15" s="28" customFormat="1" ht="61.2" x14ac:dyDescent="0.2">
      <c r="A18" s="23" t="s">
        <v>43</v>
      </c>
      <c r="B18" s="24" t="s">
        <v>53</v>
      </c>
      <c r="C18" s="24" t="s">
        <v>80</v>
      </c>
      <c r="D18" s="24" t="s">
        <v>66</v>
      </c>
      <c r="E18" s="25">
        <v>0</v>
      </c>
      <c r="F18" s="25">
        <v>3942572.03</v>
      </c>
      <c r="G18" s="25">
        <v>3668545.5951999999</v>
      </c>
      <c r="H18" s="26">
        <v>2323.21</v>
      </c>
      <c r="I18" s="27">
        <v>2417.1</v>
      </c>
      <c r="J18" s="27">
        <v>2417.1</v>
      </c>
      <c r="K18" s="27" t="s">
        <v>160</v>
      </c>
      <c r="L18" s="32">
        <v>0</v>
      </c>
      <c r="M18" s="32">
        <f t="shared" si="0"/>
        <v>0.93049551594368718</v>
      </c>
      <c r="N18" s="32">
        <f t="shared" si="2"/>
        <v>1.0404139100640923</v>
      </c>
      <c r="O18" s="32">
        <v>1</v>
      </c>
    </row>
    <row r="19" spans="1:15" s="28" customFormat="1" ht="51" x14ac:dyDescent="0.2">
      <c r="A19" s="23" t="s">
        <v>43</v>
      </c>
      <c r="B19" s="24" t="s">
        <v>52</v>
      </c>
      <c r="C19" s="24" t="s">
        <v>81</v>
      </c>
      <c r="D19" s="24" t="s">
        <v>66</v>
      </c>
      <c r="E19" s="25">
        <v>0</v>
      </c>
      <c r="F19" s="25">
        <v>501045.49</v>
      </c>
      <c r="G19" s="25">
        <v>203618.28</v>
      </c>
      <c r="H19" s="26">
        <v>456.49</v>
      </c>
      <c r="I19" s="27">
        <v>0</v>
      </c>
      <c r="J19" s="27">
        <v>456.49</v>
      </c>
      <c r="K19" s="27" t="s">
        <v>160</v>
      </c>
      <c r="L19" s="32">
        <v>0</v>
      </c>
      <c r="M19" s="32">
        <f t="shared" si="0"/>
        <v>0.40638681330112364</v>
      </c>
      <c r="N19" s="32">
        <f t="shared" si="2"/>
        <v>1</v>
      </c>
      <c r="O19" s="32">
        <v>0</v>
      </c>
    </row>
    <row r="20" spans="1:15" s="28" customFormat="1" ht="51" x14ac:dyDescent="0.2">
      <c r="A20" s="23" t="s">
        <v>43</v>
      </c>
      <c r="B20" s="24" t="s">
        <v>52</v>
      </c>
      <c r="C20" s="24" t="s">
        <v>82</v>
      </c>
      <c r="D20" s="24" t="s">
        <v>66</v>
      </c>
      <c r="E20" s="25">
        <v>0</v>
      </c>
      <c r="F20" s="25">
        <f>1499394.31-225890.6</f>
        <v>1273503.71</v>
      </c>
      <c r="G20" s="25">
        <v>1273503.71</v>
      </c>
      <c r="H20" s="26">
        <v>181.34</v>
      </c>
      <c r="I20" s="27">
        <v>209.63</v>
      </c>
      <c r="J20" s="27">
        <v>209.63</v>
      </c>
      <c r="K20" s="27" t="s">
        <v>160</v>
      </c>
      <c r="L20" s="32">
        <v>0</v>
      </c>
      <c r="M20" s="32">
        <f t="shared" si="0"/>
        <v>1</v>
      </c>
      <c r="N20" s="32">
        <f t="shared" si="2"/>
        <v>1.1560052939230174</v>
      </c>
      <c r="O20" s="32">
        <v>1</v>
      </c>
    </row>
    <row r="21" spans="1:15" s="28" customFormat="1" ht="51" x14ac:dyDescent="0.2">
      <c r="A21" s="23" t="s">
        <v>44</v>
      </c>
      <c r="B21" s="24" t="s">
        <v>52</v>
      </c>
      <c r="C21" s="24" t="s">
        <v>83</v>
      </c>
      <c r="D21" s="24" t="s">
        <v>66</v>
      </c>
      <c r="E21" s="25">
        <v>0</v>
      </c>
      <c r="F21" s="25">
        <f>538692.18-81210.71</f>
        <v>457481.47000000003</v>
      </c>
      <c r="G21" s="25">
        <v>457481.47</v>
      </c>
      <c r="H21" s="26">
        <v>216.22</v>
      </c>
      <c r="I21" s="27">
        <v>243.75</v>
      </c>
      <c r="J21" s="27">
        <v>243.75</v>
      </c>
      <c r="K21" s="27" t="s">
        <v>160</v>
      </c>
      <c r="L21" s="32">
        <v>0</v>
      </c>
      <c r="M21" s="32">
        <f t="shared" si="0"/>
        <v>0.99999999999999989</v>
      </c>
      <c r="N21" s="32">
        <f>J21/H21</f>
        <v>1.1273240218296179</v>
      </c>
      <c r="O21" s="32">
        <v>1</v>
      </c>
    </row>
    <row r="22" spans="1:15" s="28" customFormat="1" ht="40.799999999999997" x14ac:dyDescent="0.2">
      <c r="A22" s="23" t="s">
        <v>44</v>
      </c>
      <c r="B22" s="24" t="s">
        <v>52</v>
      </c>
      <c r="C22" s="24" t="s">
        <v>84</v>
      </c>
      <c r="D22" s="24" t="s">
        <v>66</v>
      </c>
      <c r="E22" s="25">
        <v>0</v>
      </c>
      <c r="F22" s="25">
        <f>935940.76-25407.76</f>
        <v>910533</v>
      </c>
      <c r="G22" s="25">
        <v>910533</v>
      </c>
      <c r="H22" s="26">
        <v>91.1</v>
      </c>
      <c r="I22" s="27">
        <v>95.91</v>
      </c>
      <c r="J22" s="27">
        <v>95.91</v>
      </c>
      <c r="K22" s="27" t="s">
        <v>160</v>
      </c>
      <c r="L22" s="32">
        <v>0</v>
      </c>
      <c r="M22" s="32">
        <f t="shared" si="0"/>
        <v>1</v>
      </c>
      <c r="N22" s="32">
        <f t="shared" si="2"/>
        <v>1.0527991218441273</v>
      </c>
      <c r="O22" s="32">
        <f>J22/I22</f>
        <v>1</v>
      </c>
    </row>
    <row r="23" spans="1:15" s="28" customFormat="1" ht="51" x14ac:dyDescent="0.2">
      <c r="A23" s="23" t="s">
        <v>44</v>
      </c>
      <c r="B23" s="24" t="s">
        <v>52</v>
      </c>
      <c r="C23" s="24" t="s">
        <v>85</v>
      </c>
      <c r="D23" s="24" t="s">
        <v>66</v>
      </c>
      <c r="E23" s="25">
        <v>0</v>
      </c>
      <c r="F23" s="25">
        <f>2453997.37-551752.82</f>
        <v>1902244.5500000003</v>
      </c>
      <c r="G23" s="25">
        <v>1902244.55</v>
      </c>
      <c r="H23" s="26">
        <v>895.73</v>
      </c>
      <c r="I23" s="27">
        <v>853.59</v>
      </c>
      <c r="J23" s="27">
        <v>853.59</v>
      </c>
      <c r="K23" s="27" t="s">
        <v>160</v>
      </c>
      <c r="L23" s="32">
        <v>0</v>
      </c>
      <c r="M23" s="32">
        <f t="shared" si="0"/>
        <v>0.99999999999999989</v>
      </c>
      <c r="N23" s="32">
        <f t="shared" si="2"/>
        <v>0.95295457336474165</v>
      </c>
      <c r="O23" s="32">
        <v>1</v>
      </c>
    </row>
    <row r="24" spans="1:15" s="28" customFormat="1" ht="40.799999999999997" x14ac:dyDescent="0.2">
      <c r="A24" s="23" t="s">
        <v>44</v>
      </c>
      <c r="B24" s="24" t="s">
        <v>52</v>
      </c>
      <c r="C24" s="24" t="s">
        <v>86</v>
      </c>
      <c r="D24" s="24" t="s">
        <v>66</v>
      </c>
      <c r="E24" s="25">
        <v>0</v>
      </c>
      <c r="F24" s="25">
        <f>284507.08-1177.8</f>
        <v>283329.28000000003</v>
      </c>
      <c r="G24" s="25">
        <v>281781.78999999998</v>
      </c>
      <c r="H24" s="26">
        <v>22.89</v>
      </c>
      <c r="I24" s="27">
        <v>23.65</v>
      </c>
      <c r="J24" s="27">
        <v>23.65</v>
      </c>
      <c r="K24" s="27" t="s">
        <v>160</v>
      </c>
      <c r="L24" s="32">
        <v>0</v>
      </c>
      <c r="M24" s="32">
        <f t="shared" si="0"/>
        <v>0.99453819245225894</v>
      </c>
      <c r="N24" s="32">
        <f>J24/H24</f>
        <v>1.0332022717343818</v>
      </c>
      <c r="O24" s="32">
        <v>1</v>
      </c>
    </row>
    <row r="25" spans="1:15" s="28" customFormat="1" ht="40.799999999999997" x14ac:dyDescent="0.2">
      <c r="A25" s="23" t="s">
        <v>44</v>
      </c>
      <c r="B25" s="24" t="s">
        <v>52</v>
      </c>
      <c r="C25" s="24" t="s">
        <v>87</v>
      </c>
      <c r="D25" s="24" t="s">
        <v>66</v>
      </c>
      <c r="E25" s="25">
        <v>0</v>
      </c>
      <c r="F25" s="25">
        <v>1649903.41</v>
      </c>
      <c r="G25" s="25">
        <v>1641905.88</v>
      </c>
      <c r="H25" s="26">
        <v>243.61</v>
      </c>
      <c r="I25" s="27">
        <v>243.61</v>
      </c>
      <c r="J25" s="27">
        <v>243.61</v>
      </c>
      <c r="K25" s="27" t="s">
        <v>160</v>
      </c>
      <c r="L25" s="32">
        <v>0</v>
      </c>
      <c r="M25" s="32">
        <f>G25/F25</f>
        <v>0.99515272836486834</v>
      </c>
      <c r="N25" s="32">
        <f t="shared" si="2"/>
        <v>1</v>
      </c>
      <c r="O25" s="32">
        <f>J25/I25</f>
        <v>1</v>
      </c>
    </row>
    <row r="26" spans="1:15" s="28" customFormat="1" ht="51" x14ac:dyDescent="0.2">
      <c r="A26" s="23" t="s">
        <v>44</v>
      </c>
      <c r="B26" s="24" t="s">
        <v>52</v>
      </c>
      <c r="C26" s="24" t="s">
        <v>88</v>
      </c>
      <c r="D26" s="24" t="s">
        <v>66</v>
      </c>
      <c r="E26" s="25">
        <v>0</v>
      </c>
      <c r="F26" s="25">
        <f>2903467.66-256655.63</f>
        <v>2646812.0300000003</v>
      </c>
      <c r="G26" s="25">
        <v>2646812.0299999998</v>
      </c>
      <c r="H26" s="26">
        <v>670.23</v>
      </c>
      <c r="I26" s="27">
        <v>913.62</v>
      </c>
      <c r="J26" s="27">
        <v>913.62</v>
      </c>
      <c r="K26" s="27" t="s">
        <v>160</v>
      </c>
      <c r="L26" s="32">
        <v>0</v>
      </c>
      <c r="M26" s="32">
        <f t="shared" si="0"/>
        <v>0.99999999999999978</v>
      </c>
      <c r="N26" s="32">
        <f t="shared" si="2"/>
        <v>1.3631439953448816</v>
      </c>
      <c r="O26" s="32">
        <v>1</v>
      </c>
    </row>
    <row r="27" spans="1:15" s="28" customFormat="1" ht="40.799999999999997" x14ac:dyDescent="0.2">
      <c r="A27" s="23" t="s">
        <v>44</v>
      </c>
      <c r="B27" s="24" t="s">
        <v>52</v>
      </c>
      <c r="C27" s="24" t="s">
        <v>89</v>
      </c>
      <c r="D27" s="24" t="s">
        <v>66</v>
      </c>
      <c r="E27" s="25">
        <v>0</v>
      </c>
      <c r="F27" s="25">
        <f>1699632.11-285584.96</f>
        <v>1414047.1500000001</v>
      </c>
      <c r="G27" s="25">
        <v>1414047.15</v>
      </c>
      <c r="H27" s="26">
        <v>233.61</v>
      </c>
      <c r="I27" s="27">
        <v>341.47</v>
      </c>
      <c r="J27" s="27">
        <v>341.47</v>
      </c>
      <c r="K27" s="27" t="s">
        <v>160</v>
      </c>
      <c r="L27" s="32">
        <v>0</v>
      </c>
      <c r="M27" s="32">
        <f t="shared" si="0"/>
        <v>0.99999999999999989</v>
      </c>
      <c r="N27" s="32">
        <f t="shared" si="2"/>
        <v>1.4617096870853132</v>
      </c>
      <c r="O27" s="32">
        <v>1</v>
      </c>
    </row>
    <row r="28" spans="1:15" s="28" customFormat="1" ht="51" x14ac:dyDescent="0.2">
      <c r="A28" s="23" t="s">
        <v>44</v>
      </c>
      <c r="B28" s="24" t="s">
        <v>52</v>
      </c>
      <c r="C28" s="24" t="s">
        <v>90</v>
      </c>
      <c r="D28" s="24" t="s">
        <v>66</v>
      </c>
      <c r="E28" s="25">
        <v>0</v>
      </c>
      <c r="F28" s="25">
        <v>720956.76</v>
      </c>
      <c r="G28" s="25">
        <v>630707.52</v>
      </c>
      <c r="H28" s="26">
        <v>447.36</v>
      </c>
      <c r="I28" s="27">
        <v>322.43</v>
      </c>
      <c r="J28" s="27">
        <v>322.43</v>
      </c>
      <c r="K28" s="27" t="s">
        <v>160</v>
      </c>
      <c r="L28" s="32">
        <v>0</v>
      </c>
      <c r="M28" s="32">
        <f>G28/F28</f>
        <v>0.87482017645552002</v>
      </c>
      <c r="N28" s="32">
        <f t="shared" si="2"/>
        <v>0.72073944921316169</v>
      </c>
      <c r="O28" s="32">
        <f>J28/I28</f>
        <v>1</v>
      </c>
    </row>
    <row r="29" spans="1:15" s="28" customFormat="1" ht="51" x14ac:dyDescent="0.2">
      <c r="A29" s="23" t="s">
        <v>45</v>
      </c>
      <c r="B29" s="24" t="s">
        <v>52</v>
      </c>
      <c r="C29" s="24" t="s">
        <v>91</v>
      </c>
      <c r="D29" s="24" t="s">
        <v>66</v>
      </c>
      <c r="E29" s="25">
        <v>0</v>
      </c>
      <c r="F29" s="25">
        <v>6316622.6200000001</v>
      </c>
      <c r="G29" s="25">
        <v>6316619.9699999997</v>
      </c>
      <c r="H29" s="26">
        <v>1</v>
      </c>
      <c r="I29" s="27">
        <v>0</v>
      </c>
      <c r="J29" s="27">
        <v>1</v>
      </c>
      <c r="K29" s="27" t="s">
        <v>161</v>
      </c>
      <c r="L29" s="32">
        <v>0</v>
      </c>
      <c r="M29" s="32">
        <f>G29/F29</f>
        <v>0.99999958047200854</v>
      </c>
      <c r="N29" s="32">
        <f t="shared" si="2"/>
        <v>1</v>
      </c>
      <c r="O29" s="32">
        <v>0</v>
      </c>
    </row>
    <row r="30" spans="1:15" s="28" customFormat="1" ht="40.799999999999997" x14ac:dyDescent="0.2">
      <c r="A30" s="23" t="s">
        <v>45</v>
      </c>
      <c r="B30" s="24" t="s">
        <v>52</v>
      </c>
      <c r="C30" s="24" t="s">
        <v>92</v>
      </c>
      <c r="D30" s="24" t="s">
        <v>66</v>
      </c>
      <c r="E30" s="25">
        <v>0</v>
      </c>
      <c r="F30" s="25">
        <v>1917604.99</v>
      </c>
      <c r="G30" s="25">
        <v>1917604.9899999998</v>
      </c>
      <c r="H30" s="26">
        <v>1</v>
      </c>
      <c r="I30" s="27">
        <v>0</v>
      </c>
      <c r="J30" s="27">
        <v>1</v>
      </c>
      <c r="K30" s="27" t="s">
        <v>162</v>
      </c>
      <c r="L30" s="32">
        <v>0</v>
      </c>
      <c r="M30" s="32">
        <f t="shared" ref="M30:M36" si="3">G30/F30</f>
        <v>0.99999999999999989</v>
      </c>
      <c r="N30" s="32">
        <f t="shared" si="2"/>
        <v>1</v>
      </c>
      <c r="O30" s="32">
        <v>0</v>
      </c>
    </row>
    <row r="31" spans="1:15" s="28" customFormat="1" ht="30.6" x14ac:dyDescent="0.2">
      <c r="A31" s="23" t="s">
        <v>45</v>
      </c>
      <c r="B31" s="24" t="s">
        <v>52</v>
      </c>
      <c r="C31" s="24" t="s">
        <v>93</v>
      </c>
      <c r="D31" s="24" t="s">
        <v>66</v>
      </c>
      <c r="E31" s="25">
        <v>0</v>
      </c>
      <c r="F31" s="25">
        <f>1770383.98+102087.66</f>
        <v>1872471.64</v>
      </c>
      <c r="G31" s="25">
        <f>1525463.26-16501.59</f>
        <v>1508961.67</v>
      </c>
      <c r="H31" s="26">
        <v>1</v>
      </c>
      <c r="I31" s="27">
        <v>0</v>
      </c>
      <c r="J31" s="27">
        <v>1</v>
      </c>
      <c r="K31" s="27" t="s">
        <v>163</v>
      </c>
      <c r="L31" s="32">
        <v>0</v>
      </c>
      <c r="M31" s="32">
        <f t="shared" si="3"/>
        <v>0.80586623464160989</v>
      </c>
      <c r="N31" s="32">
        <f t="shared" si="2"/>
        <v>1</v>
      </c>
      <c r="O31" s="32">
        <v>0</v>
      </c>
    </row>
    <row r="32" spans="1:15" s="28" customFormat="1" ht="40.799999999999997" x14ac:dyDescent="0.2">
      <c r="A32" s="23" t="s">
        <v>46</v>
      </c>
      <c r="B32" s="24" t="s">
        <v>52</v>
      </c>
      <c r="C32" s="24" t="s">
        <v>94</v>
      </c>
      <c r="D32" s="24" t="s">
        <v>66</v>
      </c>
      <c r="E32" s="25">
        <v>0</v>
      </c>
      <c r="F32" s="25">
        <f>2067670.87+481524.19</f>
        <v>2549195.06</v>
      </c>
      <c r="G32" s="25">
        <v>1947193.53</v>
      </c>
      <c r="H32" s="26">
        <v>1</v>
      </c>
      <c r="I32" s="27">
        <v>0</v>
      </c>
      <c r="J32" s="27">
        <v>1</v>
      </c>
      <c r="K32" s="27" t="s">
        <v>162</v>
      </c>
      <c r="L32" s="32">
        <v>0</v>
      </c>
      <c r="M32" s="32">
        <f t="shared" si="3"/>
        <v>0.7638464237413044</v>
      </c>
      <c r="N32" s="32">
        <f t="shared" si="2"/>
        <v>1</v>
      </c>
      <c r="O32" s="32">
        <v>0</v>
      </c>
    </row>
    <row r="33" spans="1:15" s="28" customFormat="1" ht="30.6" x14ac:dyDescent="0.2">
      <c r="A33" s="23" t="s">
        <v>46</v>
      </c>
      <c r="B33" s="24" t="s">
        <v>52</v>
      </c>
      <c r="C33" s="24" t="s">
        <v>95</v>
      </c>
      <c r="D33" s="24" t="s">
        <v>66</v>
      </c>
      <c r="E33" s="25">
        <v>0</v>
      </c>
      <c r="F33" s="25">
        <v>2546209.0700000003</v>
      </c>
      <c r="G33" s="25">
        <v>2460757.7100000004</v>
      </c>
      <c r="H33" s="26">
        <v>1</v>
      </c>
      <c r="I33" s="27">
        <v>0</v>
      </c>
      <c r="J33" s="27">
        <v>1</v>
      </c>
      <c r="K33" s="27" t="s">
        <v>164</v>
      </c>
      <c r="L33" s="32">
        <v>0</v>
      </c>
      <c r="M33" s="32">
        <f t="shared" si="3"/>
        <v>0.9664397707922705</v>
      </c>
      <c r="N33" s="32">
        <f t="shared" si="2"/>
        <v>1</v>
      </c>
      <c r="O33" s="32">
        <v>0</v>
      </c>
    </row>
    <row r="34" spans="1:15" s="28" customFormat="1" ht="51" x14ac:dyDescent="0.2">
      <c r="A34" s="23" t="s">
        <v>46</v>
      </c>
      <c r="B34" s="24" t="s">
        <v>52</v>
      </c>
      <c r="C34" s="24" t="s">
        <v>96</v>
      </c>
      <c r="D34" s="24" t="s">
        <v>66</v>
      </c>
      <c r="E34" s="25">
        <v>0</v>
      </c>
      <c r="F34" s="25">
        <v>2208027.88</v>
      </c>
      <c r="G34" s="25">
        <v>2203895.58</v>
      </c>
      <c r="H34" s="26">
        <v>1</v>
      </c>
      <c r="I34" s="27">
        <v>0</v>
      </c>
      <c r="J34" s="27">
        <v>1</v>
      </c>
      <c r="K34" s="27" t="s">
        <v>165</v>
      </c>
      <c r="L34" s="32">
        <v>0</v>
      </c>
      <c r="M34" s="32">
        <f t="shared" si="3"/>
        <v>0.99812851094978028</v>
      </c>
      <c r="N34" s="32">
        <f t="shared" si="2"/>
        <v>1</v>
      </c>
      <c r="O34" s="32">
        <v>0</v>
      </c>
    </row>
    <row r="35" spans="1:15" s="28" customFormat="1" ht="40.799999999999997" x14ac:dyDescent="0.2">
      <c r="A35" s="23" t="s">
        <v>46</v>
      </c>
      <c r="B35" s="24" t="s">
        <v>52</v>
      </c>
      <c r="C35" s="24" t="s">
        <v>97</v>
      </c>
      <c r="D35" s="24" t="s">
        <v>66</v>
      </c>
      <c r="E35" s="25">
        <v>0</v>
      </c>
      <c r="F35" s="25">
        <v>749921.92</v>
      </c>
      <c r="G35" s="25">
        <v>749918.71999999997</v>
      </c>
      <c r="H35" s="26">
        <v>1</v>
      </c>
      <c r="I35" s="27">
        <v>0</v>
      </c>
      <c r="J35" s="27">
        <v>1</v>
      </c>
      <c r="K35" s="27" t="s">
        <v>162</v>
      </c>
      <c r="L35" s="32">
        <v>0</v>
      </c>
      <c r="M35" s="32">
        <f t="shared" si="3"/>
        <v>0.9999957328890986</v>
      </c>
      <c r="N35" s="32">
        <f t="shared" si="2"/>
        <v>1</v>
      </c>
      <c r="O35" s="32">
        <v>0</v>
      </c>
    </row>
    <row r="36" spans="1:15" s="28" customFormat="1" ht="61.2" x14ac:dyDescent="0.2">
      <c r="A36" s="23" t="s">
        <v>47</v>
      </c>
      <c r="B36" s="24" t="s">
        <v>52</v>
      </c>
      <c r="C36" s="24" t="s">
        <v>98</v>
      </c>
      <c r="D36" s="24" t="s">
        <v>66</v>
      </c>
      <c r="E36" s="25">
        <v>0</v>
      </c>
      <c r="F36" s="25">
        <v>1121505.1399999999</v>
      </c>
      <c r="G36" s="25">
        <v>1121505.1399999999</v>
      </c>
      <c r="H36" s="26">
        <v>1</v>
      </c>
      <c r="I36" s="27">
        <v>0</v>
      </c>
      <c r="J36" s="27">
        <v>1</v>
      </c>
      <c r="K36" s="27" t="s">
        <v>162</v>
      </c>
      <c r="L36" s="32">
        <v>0</v>
      </c>
      <c r="M36" s="32">
        <f t="shared" si="3"/>
        <v>1</v>
      </c>
      <c r="N36" s="32">
        <f t="shared" si="2"/>
        <v>1</v>
      </c>
      <c r="O36" s="32">
        <v>0</v>
      </c>
    </row>
    <row r="37" spans="1:15" s="28" customFormat="1" ht="30.6" x14ac:dyDescent="0.2">
      <c r="A37" s="23" t="s">
        <v>48</v>
      </c>
      <c r="B37" s="24" t="s">
        <v>54</v>
      </c>
      <c r="C37" s="24" t="s">
        <v>99</v>
      </c>
      <c r="D37" s="24" t="s">
        <v>66</v>
      </c>
      <c r="E37" s="25">
        <v>0</v>
      </c>
      <c r="F37" s="25">
        <v>1024213.6799999999</v>
      </c>
      <c r="G37" s="25">
        <v>0</v>
      </c>
      <c r="H37" s="26">
        <v>539.21699999999998</v>
      </c>
      <c r="I37" s="27">
        <v>0</v>
      </c>
      <c r="J37" s="27">
        <v>0</v>
      </c>
      <c r="K37" s="27" t="s">
        <v>166</v>
      </c>
      <c r="L37" s="32">
        <v>0</v>
      </c>
      <c r="M37" s="32">
        <v>0</v>
      </c>
      <c r="N37" s="32">
        <f t="shared" si="2"/>
        <v>0</v>
      </c>
      <c r="O37" s="32">
        <v>0</v>
      </c>
    </row>
    <row r="38" spans="1:15" s="28" customFormat="1" ht="40.799999999999997" x14ac:dyDescent="0.2">
      <c r="A38" s="23" t="s">
        <v>45</v>
      </c>
      <c r="B38" s="24" t="s">
        <v>55</v>
      </c>
      <c r="C38" s="24" t="s">
        <v>100</v>
      </c>
      <c r="D38" s="24" t="s">
        <v>66</v>
      </c>
      <c r="E38" s="25">
        <v>0</v>
      </c>
      <c r="F38" s="25">
        <v>4000000</v>
      </c>
      <c r="G38" s="25">
        <v>0</v>
      </c>
      <c r="H38" s="26">
        <v>1</v>
      </c>
      <c r="I38" s="27">
        <v>0</v>
      </c>
      <c r="J38" s="27">
        <v>0</v>
      </c>
      <c r="K38" s="27" t="s">
        <v>159</v>
      </c>
      <c r="L38" s="32">
        <v>0</v>
      </c>
      <c r="M38" s="32">
        <v>0</v>
      </c>
      <c r="N38" s="32">
        <f t="shared" si="2"/>
        <v>0</v>
      </c>
      <c r="O38" s="32">
        <v>0</v>
      </c>
    </row>
    <row r="39" spans="1:15" s="28" customFormat="1" ht="30.6" x14ac:dyDescent="0.2">
      <c r="A39" s="23" t="s">
        <v>48</v>
      </c>
      <c r="B39" s="24" t="s">
        <v>55</v>
      </c>
      <c r="C39" s="24" t="s">
        <v>101</v>
      </c>
      <c r="D39" s="24" t="s">
        <v>66</v>
      </c>
      <c r="E39" s="25">
        <v>0</v>
      </c>
      <c r="F39" s="25">
        <v>8459616.8900000006</v>
      </c>
      <c r="G39" s="25">
        <v>0</v>
      </c>
      <c r="H39" s="26">
        <v>1</v>
      </c>
      <c r="I39" s="27">
        <v>0</v>
      </c>
      <c r="J39" s="27">
        <v>0</v>
      </c>
      <c r="K39" s="27" t="s">
        <v>159</v>
      </c>
      <c r="L39" s="32">
        <v>0</v>
      </c>
      <c r="M39" s="32">
        <v>0</v>
      </c>
      <c r="N39" s="32">
        <f t="shared" si="2"/>
        <v>0</v>
      </c>
      <c r="O39" s="32">
        <v>0</v>
      </c>
    </row>
    <row r="40" spans="1:15" s="28" customFormat="1" ht="51" x14ac:dyDescent="0.2">
      <c r="A40" s="23" t="s">
        <v>43</v>
      </c>
      <c r="B40" s="24" t="s">
        <v>56</v>
      </c>
      <c r="C40" s="24" t="s">
        <v>102</v>
      </c>
      <c r="D40" s="24" t="s">
        <v>66</v>
      </c>
      <c r="E40" s="25">
        <v>0</v>
      </c>
      <c r="F40" s="25">
        <v>5675794.5839999998</v>
      </c>
      <c r="G40" s="25">
        <v>0</v>
      </c>
      <c r="H40" s="26">
        <v>370.35</v>
      </c>
      <c r="I40" s="27">
        <v>0</v>
      </c>
      <c r="J40" s="27">
        <v>0</v>
      </c>
      <c r="K40" s="27" t="s">
        <v>167</v>
      </c>
      <c r="L40" s="32">
        <v>0</v>
      </c>
      <c r="M40" s="32">
        <v>0</v>
      </c>
      <c r="N40" s="32">
        <f t="shared" si="2"/>
        <v>0</v>
      </c>
      <c r="O40" s="32">
        <v>0</v>
      </c>
    </row>
    <row r="41" spans="1:15" s="28" customFormat="1" ht="51" x14ac:dyDescent="0.2">
      <c r="A41" s="23" t="s">
        <v>43</v>
      </c>
      <c r="B41" s="24" t="s">
        <v>56</v>
      </c>
      <c r="C41" s="24" t="s">
        <v>103</v>
      </c>
      <c r="D41" s="24" t="s">
        <v>66</v>
      </c>
      <c r="E41" s="25">
        <v>0</v>
      </c>
      <c r="F41" s="25">
        <v>6040118.25</v>
      </c>
      <c r="G41" s="25">
        <v>0</v>
      </c>
      <c r="H41" s="26">
        <v>327.92</v>
      </c>
      <c r="I41" s="27">
        <v>0</v>
      </c>
      <c r="J41" s="27">
        <v>0</v>
      </c>
      <c r="K41" s="27" t="s">
        <v>167</v>
      </c>
      <c r="L41" s="32">
        <v>0</v>
      </c>
      <c r="M41" s="32">
        <v>0</v>
      </c>
      <c r="N41" s="32">
        <f t="shared" si="2"/>
        <v>0</v>
      </c>
      <c r="O41" s="32">
        <v>0</v>
      </c>
    </row>
    <row r="42" spans="1:15" s="28" customFormat="1" ht="51" x14ac:dyDescent="0.2">
      <c r="A42" s="23" t="s">
        <v>43</v>
      </c>
      <c r="B42" s="24" t="s">
        <v>56</v>
      </c>
      <c r="C42" s="24" t="s">
        <v>104</v>
      </c>
      <c r="D42" s="24" t="s">
        <v>66</v>
      </c>
      <c r="E42" s="25">
        <v>0</v>
      </c>
      <c r="F42" s="25">
        <v>3533242.76</v>
      </c>
      <c r="G42" s="25">
        <v>0</v>
      </c>
      <c r="H42" s="26">
        <v>235.84</v>
      </c>
      <c r="I42" s="27">
        <v>0</v>
      </c>
      <c r="J42" s="27">
        <v>0</v>
      </c>
      <c r="K42" s="27" t="s">
        <v>167</v>
      </c>
      <c r="L42" s="32">
        <v>0</v>
      </c>
      <c r="M42" s="32">
        <v>0</v>
      </c>
      <c r="N42" s="32">
        <f t="shared" si="2"/>
        <v>0</v>
      </c>
      <c r="O42" s="32">
        <v>0</v>
      </c>
    </row>
    <row r="43" spans="1:15" s="28" customFormat="1" ht="51" x14ac:dyDescent="0.2">
      <c r="A43" s="23" t="s">
        <v>43</v>
      </c>
      <c r="B43" s="24" t="s">
        <v>56</v>
      </c>
      <c r="C43" s="24" t="s">
        <v>105</v>
      </c>
      <c r="D43" s="24" t="s">
        <v>66</v>
      </c>
      <c r="E43" s="25">
        <v>0</v>
      </c>
      <c r="F43" s="25">
        <v>3142026.54</v>
      </c>
      <c r="G43" s="25">
        <v>0</v>
      </c>
      <c r="H43" s="26">
        <v>121.73</v>
      </c>
      <c r="I43" s="27">
        <v>0</v>
      </c>
      <c r="J43" s="27">
        <v>0</v>
      </c>
      <c r="K43" s="27" t="s">
        <v>167</v>
      </c>
      <c r="L43" s="32">
        <v>0</v>
      </c>
      <c r="M43" s="32">
        <v>0</v>
      </c>
      <c r="N43" s="32">
        <f t="shared" si="2"/>
        <v>0</v>
      </c>
      <c r="O43" s="32">
        <v>0</v>
      </c>
    </row>
    <row r="44" spans="1:15" s="28" customFormat="1" ht="51" x14ac:dyDescent="0.2">
      <c r="A44" s="23" t="s">
        <v>43</v>
      </c>
      <c r="B44" s="24" t="s">
        <v>56</v>
      </c>
      <c r="C44" s="24" t="s">
        <v>106</v>
      </c>
      <c r="D44" s="24" t="s">
        <v>66</v>
      </c>
      <c r="E44" s="25">
        <v>0</v>
      </c>
      <c r="F44" s="25">
        <v>4049810.15</v>
      </c>
      <c r="G44" s="25">
        <v>0</v>
      </c>
      <c r="H44" s="26">
        <v>185.11</v>
      </c>
      <c r="I44" s="27">
        <v>0</v>
      </c>
      <c r="J44" s="27">
        <v>0</v>
      </c>
      <c r="K44" s="27" t="s">
        <v>167</v>
      </c>
      <c r="L44" s="32">
        <v>0</v>
      </c>
      <c r="M44" s="32">
        <v>0</v>
      </c>
      <c r="N44" s="32">
        <f t="shared" si="2"/>
        <v>0</v>
      </c>
      <c r="O44" s="32">
        <v>0</v>
      </c>
    </row>
    <row r="45" spans="1:15" s="28" customFormat="1" ht="51" x14ac:dyDescent="0.2">
      <c r="A45" s="23" t="s">
        <v>43</v>
      </c>
      <c r="B45" s="24" t="s">
        <v>56</v>
      </c>
      <c r="C45" s="24" t="s">
        <v>107</v>
      </c>
      <c r="D45" s="24" t="s">
        <v>66</v>
      </c>
      <c r="E45" s="25">
        <v>0</v>
      </c>
      <c r="F45" s="25">
        <v>9007468.1420000009</v>
      </c>
      <c r="G45" s="25">
        <v>0</v>
      </c>
      <c r="H45" s="26">
        <v>477.62</v>
      </c>
      <c r="I45" s="27">
        <v>0</v>
      </c>
      <c r="J45" s="27">
        <v>0</v>
      </c>
      <c r="K45" s="27" t="s">
        <v>167</v>
      </c>
      <c r="L45" s="32">
        <v>0</v>
      </c>
      <c r="M45" s="32">
        <v>0</v>
      </c>
      <c r="N45" s="32">
        <f t="shared" si="2"/>
        <v>0</v>
      </c>
      <c r="O45" s="32">
        <v>0</v>
      </c>
    </row>
    <row r="46" spans="1:15" s="28" customFormat="1" ht="51" x14ac:dyDescent="0.2">
      <c r="A46" s="23" t="s">
        <v>43</v>
      </c>
      <c r="B46" s="24" t="s">
        <v>56</v>
      </c>
      <c r="C46" s="24" t="s">
        <v>108</v>
      </c>
      <c r="D46" s="24" t="s">
        <v>66</v>
      </c>
      <c r="E46" s="25">
        <v>0</v>
      </c>
      <c r="F46" s="25">
        <v>3247563.9660000005</v>
      </c>
      <c r="G46" s="25">
        <v>0</v>
      </c>
      <c r="H46" s="26">
        <v>135.44</v>
      </c>
      <c r="I46" s="27">
        <v>0</v>
      </c>
      <c r="J46" s="27">
        <v>0</v>
      </c>
      <c r="K46" s="27" t="s">
        <v>167</v>
      </c>
      <c r="L46" s="32">
        <v>0</v>
      </c>
      <c r="M46" s="32">
        <v>0</v>
      </c>
      <c r="N46" s="32">
        <f t="shared" si="2"/>
        <v>0</v>
      </c>
      <c r="O46" s="32">
        <v>0</v>
      </c>
    </row>
    <row r="47" spans="1:15" s="28" customFormat="1" ht="61.2" x14ac:dyDescent="0.2">
      <c r="A47" s="23" t="s">
        <v>43</v>
      </c>
      <c r="B47" s="24" t="s">
        <v>56</v>
      </c>
      <c r="C47" s="24" t="s">
        <v>109</v>
      </c>
      <c r="D47" s="24" t="s">
        <v>66</v>
      </c>
      <c r="E47" s="25">
        <v>0</v>
      </c>
      <c r="F47" s="25">
        <v>2064131.47</v>
      </c>
      <c r="G47" s="25">
        <v>0</v>
      </c>
      <c r="H47" s="26">
        <v>129.59999999999997</v>
      </c>
      <c r="I47" s="27">
        <v>0</v>
      </c>
      <c r="J47" s="27">
        <v>0</v>
      </c>
      <c r="K47" s="27" t="s">
        <v>167</v>
      </c>
      <c r="L47" s="32">
        <v>0</v>
      </c>
      <c r="M47" s="32">
        <v>0</v>
      </c>
      <c r="N47" s="32">
        <f t="shared" si="2"/>
        <v>0</v>
      </c>
      <c r="O47" s="32">
        <v>0</v>
      </c>
    </row>
    <row r="48" spans="1:15" s="28" customFormat="1" ht="40.799999999999997" x14ac:dyDescent="0.2">
      <c r="A48" s="23" t="s">
        <v>43</v>
      </c>
      <c r="B48" s="24" t="s">
        <v>56</v>
      </c>
      <c r="C48" s="24" t="s">
        <v>110</v>
      </c>
      <c r="D48" s="24" t="s">
        <v>66</v>
      </c>
      <c r="E48" s="25">
        <v>0</v>
      </c>
      <c r="F48" s="25">
        <v>2100000</v>
      </c>
      <c r="G48" s="25">
        <v>0</v>
      </c>
      <c r="H48" s="26">
        <v>130</v>
      </c>
      <c r="I48" s="27">
        <v>0</v>
      </c>
      <c r="J48" s="27">
        <v>0</v>
      </c>
      <c r="K48" s="27" t="s">
        <v>167</v>
      </c>
      <c r="L48" s="32">
        <v>0</v>
      </c>
      <c r="M48" s="32">
        <v>0</v>
      </c>
      <c r="N48" s="32">
        <f t="shared" si="2"/>
        <v>0</v>
      </c>
      <c r="O48" s="32">
        <v>0</v>
      </c>
    </row>
    <row r="49" spans="1:15" s="28" customFormat="1" ht="51" x14ac:dyDescent="0.2">
      <c r="A49" s="23" t="s">
        <v>43</v>
      </c>
      <c r="B49" s="24" t="s">
        <v>56</v>
      </c>
      <c r="C49" s="24" t="s">
        <v>111</v>
      </c>
      <c r="D49" s="24" t="s">
        <v>66</v>
      </c>
      <c r="E49" s="25">
        <v>0</v>
      </c>
      <c r="F49" s="25">
        <v>8000000</v>
      </c>
      <c r="G49" s="25">
        <v>0</v>
      </c>
      <c r="H49" s="26">
        <v>380</v>
      </c>
      <c r="I49" s="27">
        <v>0</v>
      </c>
      <c r="J49" s="27">
        <v>0</v>
      </c>
      <c r="K49" s="27" t="s">
        <v>167</v>
      </c>
      <c r="L49" s="32">
        <v>0</v>
      </c>
      <c r="M49" s="32">
        <v>0</v>
      </c>
      <c r="N49" s="32">
        <f t="shared" si="2"/>
        <v>0</v>
      </c>
      <c r="O49" s="32">
        <v>0</v>
      </c>
    </row>
    <row r="50" spans="1:15" s="28" customFormat="1" ht="61.2" x14ac:dyDescent="0.2">
      <c r="A50" s="23" t="s">
        <v>49</v>
      </c>
      <c r="B50" s="24" t="s">
        <v>56</v>
      </c>
      <c r="C50" s="24" t="s">
        <v>112</v>
      </c>
      <c r="D50" s="24" t="s">
        <v>66</v>
      </c>
      <c r="E50" s="25">
        <v>0</v>
      </c>
      <c r="F50" s="25">
        <v>9000000</v>
      </c>
      <c r="G50" s="25">
        <v>0</v>
      </c>
      <c r="H50" s="26">
        <v>823.24</v>
      </c>
      <c r="I50" s="27">
        <v>0</v>
      </c>
      <c r="J50" s="27">
        <v>0</v>
      </c>
      <c r="K50" s="27" t="s">
        <v>167</v>
      </c>
      <c r="L50" s="32">
        <v>0</v>
      </c>
      <c r="M50" s="32">
        <v>0</v>
      </c>
      <c r="N50" s="32">
        <f t="shared" si="2"/>
        <v>0</v>
      </c>
      <c r="O50" s="32">
        <v>0</v>
      </c>
    </row>
    <row r="51" spans="1:15" s="28" customFormat="1" ht="30.6" x14ac:dyDescent="0.2">
      <c r="A51" s="23" t="s">
        <v>49</v>
      </c>
      <c r="B51" s="24" t="s">
        <v>57</v>
      </c>
      <c r="C51" s="24" t="s">
        <v>113</v>
      </c>
      <c r="D51" s="24" t="s">
        <v>66</v>
      </c>
      <c r="E51" s="25">
        <v>0</v>
      </c>
      <c r="F51" s="25">
        <v>3500000</v>
      </c>
      <c r="G51" s="25">
        <v>0</v>
      </c>
      <c r="H51" s="26">
        <v>1336.3</v>
      </c>
      <c r="I51" s="27">
        <v>0</v>
      </c>
      <c r="J51" s="27">
        <v>0</v>
      </c>
      <c r="K51" s="27" t="s">
        <v>167</v>
      </c>
      <c r="L51" s="32">
        <v>0</v>
      </c>
      <c r="M51" s="32">
        <v>0</v>
      </c>
      <c r="N51" s="32">
        <f t="shared" si="2"/>
        <v>0</v>
      </c>
      <c r="O51" s="32">
        <v>0</v>
      </c>
    </row>
    <row r="52" spans="1:15" s="28" customFormat="1" ht="40.799999999999997" x14ac:dyDescent="0.2">
      <c r="A52" s="23" t="s">
        <v>49</v>
      </c>
      <c r="B52" s="24" t="s">
        <v>58</v>
      </c>
      <c r="C52" s="24" t="s">
        <v>114</v>
      </c>
      <c r="D52" s="24" t="s">
        <v>66</v>
      </c>
      <c r="E52" s="25">
        <v>0</v>
      </c>
      <c r="F52" s="25">
        <v>7000000</v>
      </c>
      <c r="G52" s="25">
        <v>0</v>
      </c>
      <c r="H52" s="26">
        <v>1100</v>
      </c>
      <c r="I52" s="27">
        <v>0</v>
      </c>
      <c r="J52" s="27">
        <v>0</v>
      </c>
      <c r="K52" s="27" t="s">
        <v>167</v>
      </c>
      <c r="L52" s="32">
        <v>0</v>
      </c>
      <c r="M52" s="32">
        <v>0</v>
      </c>
      <c r="N52" s="32">
        <f t="shared" si="2"/>
        <v>0</v>
      </c>
      <c r="O52" s="32">
        <v>0</v>
      </c>
    </row>
    <row r="53" spans="1:15" s="28" customFormat="1" ht="40.799999999999997" x14ac:dyDescent="0.2">
      <c r="A53" s="23" t="s">
        <v>49</v>
      </c>
      <c r="B53" s="24" t="s">
        <v>58</v>
      </c>
      <c r="C53" s="24" t="s">
        <v>115</v>
      </c>
      <c r="D53" s="24" t="s">
        <v>66</v>
      </c>
      <c r="E53" s="25">
        <v>0</v>
      </c>
      <c r="F53" s="25">
        <v>3000000</v>
      </c>
      <c r="G53" s="25">
        <v>0</v>
      </c>
      <c r="H53" s="26">
        <v>1013.2</v>
      </c>
      <c r="I53" s="27">
        <v>0</v>
      </c>
      <c r="J53" s="27">
        <v>0</v>
      </c>
      <c r="K53" s="27" t="s">
        <v>167</v>
      </c>
      <c r="L53" s="32">
        <v>0</v>
      </c>
      <c r="M53" s="32">
        <v>0</v>
      </c>
      <c r="N53" s="32">
        <f t="shared" si="2"/>
        <v>0</v>
      </c>
      <c r="O53" s="32">
        <v>0</v>
      </c>
    </row>
    <row r="54" spans="1:15" s="28" customFormat="1" ht="40.799999999999997" x14ac:dyDescent="0.2">
      <c r="A54" s="23" t="s">
        <v>49</v>
      </c>
      <c r="B54" s="24" t="s">
        <v>58</v>
      </c>
      <c r="C54" s="24" t="s">
        <v>116</v>
      </c>
      <c r="D54" s="24" t="s">
        <v>66</v>
      </c>
      <c r="E54" s="25">
        <v>0</v>
      </c>
      <c r="F54" s="25">
        <v>3450000</v>
      </c>
      <c r="G54" s="25">
        <v>0</v>
      </c>
      <c r="H54" s="26">
        <v>1117.3800000000001</v>
      </c>
      <c r="I54" s="27">
        <v>0</v>
      </c>
      <c r="J54" s="27">
        <v>0</v>
      </c>
      <c r="K54" s="27" t="s">
        <v>167</v>
      </c>
      <c r="L54" s="32">
        <v>0</v>
      </c>
      <c r="M54" s="32">
        <v>0</v>
      </c>
      <c r="N54" s="32">
        <f t="shared" si="2"/>
        <v>0</v>
      </c>
      <c r="O54" s="32">
        <v>0</v>
      </c>
    </row>
    <row r="55" spans="1:15" s="28" customFormat="1" ht="30.6" x14ac:dyDescent="0.2">
      <c r="A55" s="23" t="s">
        <v>50</v>
      </c>
      <c r="B55" s="24" t="s">
        <v>59</v>
      </c>
      <c r="C55" s="24" t="s">
        <v>117</v>
      </c>
      <c r="D55" s="24" t="s">
        <v>66</v>
      </c>
      <c r="E55" s="25">
        <v>0</v>
      </c>
      <c r="F55" s="25">
        <v>5500137.1999999993</v>
      </c>
      <c r="G55" s="25">
        <v>0</v>
      </c>
      <c r="H55" s="26">
        <v>431</v>
      </c>
      <c r="I55" s="27">
        <v>0</v>
      </c>
      <c r="J55" s="27">
        <v>0</v>
      </c>
      <c r="K55" s="27" t="s">
        <v>168</v>
      </c>
      <c r="L55" s="32">
        <v>0</v>
      </c>
      <c r="M55" s="32">
        <v>0</v>
      </c>
      <c r="N55" s="32">
        <f t="shared" si="2"/>
        <v>0</v>
      </c>
      <c r="O55" s="32">
        <v>0</v>
      </c>
    </row>
    <row r="56" spans="1:15" s="28" customFormat="1" ht="30.6" x14ac:dyDescent="0.2">
      <c r="A56" s="23" t="s">
        <v>50</v>
      </c>
      <c r="B56" s="24" t="s">
        <v>59</v>
      </c>
      <c r="C56" s="24" t="s">
        <v>118</v>
      </c>
      <c r="D56" s="24" t="s">
        <v>66</v>
      </c>
      <c r="E56" s="25">
        <v>0</v>
      </c>
      <c r="F56" s="25">
        <v>750000</v>
      </c>
      <c r="G56" s="25">
        <v>0</v>
      </c>
      <c r="H56" s="26">
        <v>281</v>
      </c>
      <c r="I56" s="27">
        <v>0</v>
      </c>
      <c r="J56" s="27">
        <v>0</v>
      </c>
      <c r="K56" s="27" t="s">
        <v>168</v>
      </c>
      <c r="L56" s="32">
        <v>0</v>
      </c>
      <c r="M56" s="32">
        <v>0</v>
      </c>
      <c r="N56" s="32">
        <f t="shared" si="2"/>
        <v>0</v>
      </c>
      <c r="O56" s="32">
        <v>0</v>
      </c>
    </row>
    <row r="57" spans="1:15" s="28" customFormat="1" ht="51" x14ac:dyDescent="0.2">
      <c r="A57" s="23" t="s">
        <v>47</v>
      </c>
      <c r="B57" s="24" t="s">
        <v>60</v>
      </c>
      <c r="C57" s="24" t="s">
        <v>119</v>
      </c>
      <c r="D57" s="24" t="s">
        <v>66</v>
      </c>
      <c r="E57" s="25">
        <v>0</v>
      </c>
      <c r="F57" s="25">
        <v>818833.9</v>
      </c>
      <c r="G57" s="25">
        <v>0</v>
      </c>
      <c r="H57" s="26">
        <v>1</v>
      </c>
      <c r="I57" s="27">
        <v>0</v>
      </c>
      <c r="J57" s="27">
        <v>0</v>
      </c>
      <c r="K57" s="27" t="s">
        <v>169</v>
      </c>
      <c r="L57" s="32">
        <v>0</v>
      </c>
      <c r="M57" s="32">
        <v>0</v>
      </c>
      <c r="N57" s="32">
        <f t="shared" si="2"/>
        <v>0</v>
      </c>
      <c r="O57" s="32">
        <v>0</v>
      </c>
    </row>
    <row r="58" spans="1:15" s="28" customFormat="1" ht="51" x14ac:dyDescent="0.2">
      <c r="A58" s="23" t="s">
        <v>47</v>
      </c>
      <c r="B58" s="24" t="s">
        <v>60</v>
      </c>
      <c r="C58" s="24" t="s">
        <v>120</v>
      </c>
      <c r="D58" s="24" t="s">
        <v>66</v>
      </c>
      <c r="E58" s="25">
        <v>0</v>
      </c>
      <c r="F58" s="25">
        <v>228192.52</v>
      </c>
      <c r="G58" s="25">
        <v>0</v>
      </c>
      <c r="H58" s="26">
        <v>1</v>
      </c>
      <c r="I58" s="27">
        <v>0</v>
      </c>
      <c r="J58" s="27">
        <v>0</v>
      </c>
      <c r="K58" s="27" t="s">
        <v>169</v>
      </c>
      <c r="L58" s="32">
        <v>0</v>
      </c>
      <c r="M58" s="32">
        <v>0</v>
      </c>
      <c r="N58" s="32">
        <f t="shared" si="2"/>
        <v>0</v>
      </c>
      <c r="O58" s="32">
        <v>0</v>
      </c>
    </row>
    <row r="59" spans="1:15" s="28" customFormat="1" ht="40.799999999999997" x14ac:dyDescent="0.2">
      <c r="A59" s="23" t="s">
        <v>46</v>
      </c>
      <c r="B59" s="24" t="s">
        <v>60</v>
      </c>
      <c r="C59" s="24" t="s">
        <v>121</v>
      </c>
      <c r="D59" s="24" t="s">
        <v>66</v>
      </c>
      <c r="E59" s="25">
        <v>0</v>
      </c>
      <c r="F59" s="25">
        <v>1082114.93</v>
      </c>
      <c r="G59" s="25">
        <v>0</v>
      </c>
      <c r="H59" s="26">
        <v>1</v>
      </c>
      <c r="I59" s="27">
        <v>0</v>
      </c>
      <c r="J59" s="27">
        <v>0</v>
      </c>
      <c r="K59" s="27" t="s">
        <v>169</v>
      </c>
      <c r="L59" s="32">
        <v>0</v>
      </c>
      <c r="M59" s="32">
        <v>0</v>
      </c>
      <c r="N59" s="32">
        <f t="shared" si="2"/>
        <v>0</v>
      </c>
      <c r="O59" s="32">
        <v>0</v>
      </c>
    </row>
    <row r="60" spans="1:15" s="28" customFormat="1" ht="51" x14ac:dyDescent="0.2">
      <c r="A60" s="23" t="s">
        <v>47</v>
      </c>
      <c r="B60" s="24" t="s">
        <v>60</v>
      </c>
      <c r="C60" s="24" t="s">
        <v>122</v>
      </c>
      <c r="D60" s="24" t="s">
        <v>66</v>
      </c>
      <c r="E60" s="25">
        <v>0</v>
      </c>
      <c r="F60" s="25">
        <v>376606.66</v>
      </c>
      <c r="G60" s="25">
        <v>0</v>
      </c>
      <c r="H60" s="26">
        <v>1</v>
      </c>
      <c r="I60" s="27">
        <v>0</v>
      </c>
      <c r="J60" s="27">
        <v>0</v>
      </c>
      <c r="K60" s="27" t="s">
        <v>169</v>
      </c>
      <c r="L60" s="32">
        <v>0</v>
      </c>
      <c r="M60" s="32">
        <v>0</v>
      </c>
      <c r="N60" s="32">
        <f t="shared" si="2"/>
        <v>0</v>
      </c>
      <c r="O60" s="32">
        <v>0</v>
      </c>
    </row>
    <row r="61" spans="1:15" s="28" customFormat="1" ht="51" x14ac:dyDescent="0.2">
      <c r="A61" s="23" t="s">
        <v>44</v>
      </c>
      <c r="B61" s="24" t="s">
        <v>61</v>
      </c>
      <c r="C61" s="24" t="s">
        <v>123</v>
      </c>
      <c r="D61" s="24" t="s">
        <v>66</v>
      </c>
      <c r="E61" s="25">
        <v>0</v>
      </c>
      <c r="F61" s="25">
        <v>7712180.0599999996</v>
      </c>
      <c r="G61" s="25">
        <v>0</v>
      </c>
      <c r="H61" s="26">
        <v>1895.5</v>
      </c>
      <c r="I61" s="27">
        <v>0</v>
      </c>
      <c r="J61" s="27">
        <v>0</v>
      </c>
      <c r="K61" s="27" t="s">
        <v>170</v>
      </c>
      <c r="L61" s="32">
        <v>0</v>
      </c>
      <c r="M61" s="32">
        <v>0</v>
      </c>
      <c r="N61" s="32">
        <f t="shared" si="2"/>
        <v>0</v>
      </c>
      <c r="O61" s="32">
        <v>0</v>
      </c>
    </row>
    <row r="62" spans="1:15" s="28" customFormat="1" ht="51" x14ac:dyDescent="0.2">
      <c r="A62" s="23" t="s">
        <v>44</v>
      </c>
      <c r="B62" s="24" t="s">
        <v>61</v>
      </c>
      <c r="C62" s="24" t="s">
        <v>124</v>
      </c>
      <c r="D62" s="24" t="s">
        <v>66</v>
      </c>
      <c r="E62" s="25">
        <v>0</v>
      </c>
      <c r="F62" s="25">
        <v>3364504.54</v>
      </c>
      <c r="G62" s="25">
        <v>0</v>
      </c>
      <c r="H62" s="26">
        <v>850.54</v>
      </c>
      <c r="I62" s="27">
        <v>0</v>
      </c>
      <c r="J62" s="27">
        <v>0</v>
      </c>
      <c r="K62" s="27" t="s">
        <v>170</v>
      </c>
      <c r="L62" s="32">
        <v>0</v>
      </c>
      <c r="M62" s="32">
        <v>0</v>
      </c>
      <c r="N62" s="32">
        <f t="shared" si="2"/>
        <v>0</v>
      </c>
      <c r="O62" s="32">
        <v>0</v>
      </c>
    </row>
    <row r="63" spans="1:15" s="28" customFormat="1" ht="40.799999999999997" x14ac:dyDescent="0.2">
      <c r="A63" s="23" t="s">
        <v>44</v>
      </c>
      <c r="B63" s="24" t="s">
        <v>61</v>
      </c>
      <c r="C63" s="24" t="s">
        <v>125</v>
      </c>
      <c r="D63" s="24" t="s">
        <v>66</v>
      </c>
      <c r="E63" s="25">
        <v>0</v>
      </c>
      <c r="F63" s="25">
        <v>5235912.83</v>
      </c>
      <c r="G63" s="25">
        <v>0</v>
      </c>
      <c r="H63" s="26">
        <v>1226.97</v>
      </c>
      <c r="I63" s="27">
        <v>0</v>
      </c>
      <c r="J63" s="27">
        <v>0</v>
      </c>
      <c r="K63" s="27" t="s">
        <v>170</v>
      </c>
      <c r="L63" s="32">
        <v>0</v>
      </c>
      <c r="M63" s="32">
        <v>0</v>
      </c>
      <c r="N63" s="32">
        <f t="shared" si="2"/>
        <v>0</v>
      </c>
      <c r="O63" s="32">
        <v>0</v>
      </c>
    </row>
    <row r="64" spans="1:15" s="28" customFormat="1" ht="51" x14ac:dyDescent="0.2">
      <c r="A64" s="23" t="s">
        <v>44</v>
      </c>
      <c r="B64" s="24" t="s">
        <v>61</v>
      </c>
      <c r="C64" s="24" t="s">
        <v>126</v>
      </c>
      <c r="D64" s="24" t="s">
        <v>66</v>
      </c>
      <c r="E64" s="25">
        <v>0</v>
      </c>
      <c r="F64" s="25">
        <v>10211672.779999999</v>
      </c>
      <c r="G64" s="25">
        <v>0</v>
      </c>
      <c r="H64" s="26">
        <v>2311.65</v>
      </c>
      <c r="I64" s="27">
        <v>0</v>
      </c>
      <c r="J64" s="27">
        <v>0</v>
      </c>
      <c r="K64" s="27" t="s">
        <v>170</v>
      </c>
      <c r="L64" s="32">
        <v>0</v>
      </c>
      <c r="M64" s="32">
        <v>0</v>
      </c>
      <c r="N64" s="32">
        <f t="shared" si="2"/>
        <v>0</v>
      </c>
      <c r="O64" s="32">
        <v>0</v>
      </c>
    </row>
    <row r="65" spans="1:15" s="28" customFormat="1" ht="40.799999999999997" x14ac:dyDescent="0.2">
      <c r="A65" s="23" t="s">
        <v>44</v>
      </c>
      <c r="B65" s="24" t="s">
        <v>61</v>
      </c>
      <c r="C65" s="24" t="s">
        <v>127</v>
      </c>
      <c r="D65" s="24" t="s">
        <v>66</v>
      </c>
      <c r="E65" s="25">
        <v>0</v>
      </c>
      <c r="F65" s="25">
        <v>14564589.140000001</v>
      </c>
      <c r="G65" s="25">
        <v>0</v>
      </c>
      <c r="H65" s="26">
        <v>2400</v>
      </c>
      <c r="I65" s="27">
        <v>0</v>
      </c>
      <c r="J65" s="27">
        <v>0</v>
      </c>
      <c r="K65" s="27" t="s">
        <v>170</v>
      </c>
      <c r="L65" s="32">
        <v>0</v>
      </c>
      <c r="M65" s="32">
        <v>0</v>
      </c>
      <c r="N65" s="32">
        <f t="shared" si="2"/>
        <v>0</v>
      </c>
      <c r="O65" s="32">
        <v>0</v>
      </c>
    </row>
    <row r="66" spans="1:15" s="28" customFormat="1" ht="40.799999999999997" x14ac:dyDescent="0.2">
      <c r="A66" s="23" t="s">
        <v>173</v>
      </c>
      <c r="B66" s="24" t="s">
        <v>62</v>
      </c>
      <c r="C66" s="24" t="s">
        <v>174</v>
      </c>
      <c r="D66" s="24" t="s">
        <v>66</v>
      </c>
      <c r="E66" s="25">
        <v>47782833.280000001</v>
      </c>
      <c r="F66" s="25">
        <v>0</v>
      </c>
      <c r="G66" s="25">
        <v>0</v>
      </c>
      <c r="H66" s="26">
        <v>0</v>
      </c>
      <c r="I66" s="27">
        <v>0</v>
      </c>
      <c r="J66" s="27">
        <v>0</v>
      </c>
      <c r="K66" s="27">
        <v>0</v>
      </c>
      <c r="L66" s="32">
        <v>0</v>
      </c>
      <c r="M66" s="32">
        <v>0</v>
      </c>
      <c r="N66" s="32">
        <v>0</v>
      </c>
      <c r="O66" s="32">
        <v>0</v>
      </c>
    </row>
    <row r="67" spans="1:15" s="28" customFormat="1" ht="40.799999999999997" x14ac:dyDescent="0.2">
      <c r="A67" s="23" t="s">
        <v>49</v>
      </c>
      <c r="B67" s="24" t="s">
        <v>62</v>
      </c>
      <c r="C67" s="24" t="s">
        <v>128</v>
      </c>
      <c r="D67" s="24" t="s">
        <v>66</v>
      </c>
      <c r="E67" s="25">
        <v>0</v>
      </c>
      <c r="F67" s="25">
        <v>3500000</v>
      </c>
      <c r="G67" s="25">
        <v>0</v>
      </c>
      <c r="H67" s="26">
        <v>1053.8599999999999</v>
      </c>
      <c r="I67" s="27">
        <v>0</v>
      </c>
      <c r="J67" s="27">
        <v>0</v>
      </c>
      <c r="K67" s="27" t="s">
        <v>170</v>
      </c>
      <c r="L67" s="32">
        <v>0</v>
      </c>
      <c r="M67" s="32">
        <v>0</v>
      </c>
      <c r="N67" s="32">
        <f t="shared" si="2"/>
        <v>0</v>
      </c>
      <c r="O67" s="32">
        <v>0</v>
      </c>
    </row>
    <row r="68" spans="1:15" s="28" customFormat="1" ht="40.799999999999997" x14ac:dyDescent="0.2">
      <c r="A68" s="23" t="s">
        <v>51</v>
      </c>
      <c r="B68" s="24" t="s">
        <v>62</v>
      </c>
      <c r="C68" s="24" t="s">
        <v>129</v>
      </c>
      <c r="D68" s="24" t="s">
        <v>66</v>
      </c>
      <c r="E68" s="25">
        <v>0</v>
      </c>
      <c r="F68" s="25">
        <v>11000000</v>
      </c>
      <c r="G68" s="25">
        <v>0</v>
      </c>
      <c r="H68" s="26">
        <v>5617</v>
      </c>
      <c r="I68" s="27">
        <v>0</v>
      </c>
      <c r="J68" s="27">
        <v>0</v>
      </c>
      <c r="K68" s="27" t="s">
        <v>168</v>
      </c>
      <c r="L68" s="32">
        <v>0</v>
      </c>
      <c r="M68" s="32">
        <v>0</v>
      </c>
      <c r="N68" s="32">
        <f t="shared" si="2"/>
        <v>0</v>
      </c>
      <c r="O68" s="32">
        <v>0</v>
      </c>
    </row>
    <row r="69" spans="1:15" s="28" customFormat="1" ht="40.799999999999997" x14ac:dyDescent="0.2">
      <c r="A69" s="23" t="s">
        <v>44</v>
      </c>
      <c r="B69" s="24" t="s">
        <v>62</v>
      </c>
      <c r="C69" s="24" t="s">
        <v>130</v>
      </c>
      <c r="D69" s="24" t="s">
        <v>66</v>
      </c>
      <c r="E69" s="25">
        <v>0</v>
      </c>
      <c r="F69" s="25">
        <v>9003236.4949999899</v>
      </c>
      <c r="G69" s="25">
        <v>0</v>
      </c>
      <c r="H69" s="26">
        <v>20154.939999999999</v>
      </c>
      <c r="I69" s="27">
        <v>0</v>
      </c>
      <c r="J69" s="27">
        <v>0</v>
      </c>
      <c r="K69" s="27" t="s">
        <v>166</v>
      </c>
      <c r="L69" s="32">
        <v>0</v>
      </c>
      <c r="M69" s="32">
        <v>0</v>
      </c>
      <c r="N69" s="32">
        <f t="shared" si="2"/>
        <v>0</v>
      </c>
      <c r="O69" s="32">
        <v>0</v>
      </c>
    </row>
    <row r="70" spans="1:15" s="28" customFormat="1" ht="40.799999999999997" x14ac:dyDescent="0.2">
      <c r="A70" s="23" t="s">
        <v>44</v>
      </c>
      <c r="B70" s="24" t="s">
        <v>62</v>
      </c>
      <c r="C70" s="24" t="s">
        <v>131</v>
      </c>
      <c r="D70" s="24" t="s">
        <v>66</v>
      </c>
      <c r="E70" s="25">
        <v>0</v>
      </c>
      <c r="F70" s="25">
        <v>3369850.96</v>
      </c>
      <c r="G70" s="25">
        <v>0</v>
      </c>
      <c r="H70" s="26">
        <v>8004.02</v>
      </c>
      <c r="I70" s="27">
        <v>0</v>
      </c>
      <c r="J70" s="27">
        <v>0</v>
      </c>
      <c r="K70" s="27" t="s">
        <v>166</v>
      </c>
      <c r="L70" s="32">
        <v>0</v>
      </c>
      <c r="M70" s="32">
        <v>0</v>
      </c>
      <c r="N70" s="32">
        <f t="shared" si="2"/>
        <v>0</v>
      </c>
      <c r="O70" s="32">
        <v>0</v>
      </c>
    </row>
    <row r="71" spans="1:15" s="28" customFormat="1" ht="30.6" x14ac:dyDescent="0.2">
      <c r="A71" s="23" t="s">
        <v>44</v>
      </c>
      <c r="B71" s="24" t="s">
        <v>63</v>
      </c>
      <c r="C71" s="24" t="s">
        <v>132</v>
      </c>
      <c r="D71" s="24" t="s">
        <v>66</v>
      </c>
      <c r="E71" s="25">
        <v>0</v>
      </c>
      <c r="F71" s="25">
        <v>38059626.469999999</v>
      </c>
      <c r="G71" s="25">
        <v>0</v>
      </c>
      <c r="H71" s="26">
        <v>823.24</v>
      </c>
      <c r="I71" s="27">
        <v>0</v>
      </c>
      <c r="J71" s="27">
        <v>0</v>
      </c>
      <c r="K71" s="27" t="s">
        <v>166</v>
      </c>
      <c r="L71" s="32">
        <v>0</v>
      </c>
      <c r="M71" s="32">
        <v>0</v>
      </c>
      <c r="N71" s="32">
        <f t="shared" si="2"/>
        <v>0</v>
      </c>
      <c r="O71" s="32">
        <v>0</v>
      </c>
    </row>
    <row r="72" spans="1:15" s="28" customFormat="1" ht="51" x14ac:dyDescent="0.2">
      <c r="A72" s="23" t="s">
        <v>173</v>
      </c>
      <c r="B72" s="24" t="s">
        <v>63</v>
      </c>
      <c r="C72" s="24" t="s">
        <v>133</v>
      </c>
      <c r="D72" s="24" t="s">
        <v>66</v>
      </c>
      <c r="E72" s="25">
        <v>8000000</v>
      </c>
      <c r="F72" s="25">
        <v>0</v>
      </c>
      <c r="G72" s="25">
        <v>0</v>
      </c>
      <c r="H72" s="26">
        <v>0</v>
      </c>
      <c r="I72" s="27">
        <v>0</v>
      </c>
      <c r="J72" s="27">
        <v>0</v>
      </c>
      <c r="K72" s="27">
        <v>0</v>
      </c>
      <c r="L72" s="32">
        <v>0</v>
      </c>
      <c r="M72" s="32">
        <v>0</v>
      </c>
      <c r="N72" s="32">
        <v>0</v>
      </c>
      <c r="O72" s="32">
        <v>0</v>
      </c>
    </row>
    <row r="73" spans="1:15" s="28" customFormat="1" ht="51" x14ac:dyDescent="0.2">
      <c r="A73" s="23" t="s">
        <v>45</v>
      </c>
      <c r="B73" s="24" t="s">
        <v>63</v>
      </c>
      <c r="C73" s="24" t="s">
        <v>133</v>
      </c>
      <c r="D73" s="24" t="s">
        <v>66</v>
      </c>
      <c r="E73" s="25">
        <v>0</v>
      </c>
      <c r="F73" s="25">
        <v>14000000</v>
      </c>
      <c r="G73" s="25">
        <v>372779.89</v>
      </c>
      <c r="H73" s="26">
        <v>942.61</v>
      </c>
      <c r="I73" s="27">
        <v>0</v>
      </c>
      <c r="J73" s="27">
        <v>0</v>
      </c>
      <c r="K73" s="27" t="s">
        <v>166</v>
      </c>
      <c r="L73" s="32">
        <v>0</v>
      </c>
      <c r="M73" s="32">
        <v>0</v>
      </c>
      <c r="N73" s="32">
        <f t="shared" si="2"/>
        <v>0</v>
      </c>
      <c r="O73" s="32">
        <v>0</v>
      </c>
    </row>
    <row r="74" spans="1:15" s="28" customFormat="1" ht="40.799999999999997" x14ac:dyDescent="0.2">
      <c r="A74" s="23" t="s">
        <v>46</v>
      </c>
      <c r="B74" s="24" t="s">
        <v>63</v>
      </c>
      <c r="C74" s="24" t="s">
        <v>134</v>
      </c>
      <c r="D74" s="24" t="s">
        <v>66</v>
      </c>
      <c r="E74" s="25">
        <v>0</v>
      </c>
      <c r="F74" s="25">
        <v>3500000</v>
      </c>
      <c r="G74" s="25">
        <v>0</v>
      </c>
      <c r="H74" s="26">
        <v>578.54999999999995</v>
      </c>
      <c r="I74" s="27">
        <v>0</v>
      </c>
      <c r="J74" s="27">
        <v>0</v>
      </c>
      <c r="K74" s="27" t="s">
        <v>166</v>
      </c>
      <c r="L74" s="32">
        <v>0</v>
      </c>
      <c r="M74" s="32">
        <v>0</v>
      </c>
      <c r="N74" s="32">
        <f t="shared" si="2"/>
        <v>0</v>
      </c>
      <c r="O74" s="32">
        <v>0</v>
      </c>
    </row>
    <row r="75" spans="1:15" s="28" customFormat="1" ht="30.6" x14ac:dyDescent="0.2">
      <c r="A75" s="23" t="s">
        <v>45</v>
      </c>
      <c r="B75" s="24" t="s">
        <v>63</v>
      </c>
      <c r="C75" s="24" t="s">
        <v>135</v>
      </c>
      <c r="D75" s="24" t="s">
        <v>66</v>
      </c>
      <c r="E75" s="25">
        <v>0</v>
      </c>
      <c r="F75" s="25">
        <v>3832794.35</v>
      </c>
      <c r="G75" s="25">
        <v>0</v>
      </c>
      <c r="H75" s="26">
        <v>248.49</v>
      </c>
      <c r="I75" s="27">
        <v>0</v>
      </c>
      <c r="J75" s="27">
        <v>0</v>
      </c>
      <c r="K75" s="27" t="s">
        <v>166</v>
      </c>
      <c r="L75" s="32">
        <v>0</v>
      </c>
      <c r="M75" s="32">
        <v>0</v>
      </c>
      <c r="N75" s="32">
        <f t="shared" si="2"/>
        <v>0</v>
      </c>
      <c r="O75" s="32">
        <v>0</v>
      </c>
    </row>
    <row r="76" spans="1:15" s="28" customFormat="1" ht="30.6" x14ac:dyDescent="0.2">
      <c r="A76" s="23" t="s">
        <v>45</v>
      </c>
      <c r="B76" s="24" t="s">
        <v>63</v>
      </c>
      <c r="C76" s="24" t="s">
        <v>136</v>
      </c>
      <c r="D76" s="24" t="s">
        <v>66</v>
      </c>
      <c r="E76" s="25">
        <v>0</v>
      </c>
      <c r="F76" s="25">
        <v>1550000</v>
      </c>
      <c r="G76" s="25">
        <v>0</v>
      </c>
      <c r="H76" s="26">
        <v>106.95</v>
      </c>
      <c r="I76" s="27">
        <v>0</v>
      </c>
      <c r="J76" s="27">
        <v>0</v>
      </c>
      <c r="K76" s="27" t="s">
        <v>166</v>
      </c>
      <c r="L76" s="32">
        <v>0</v>
      </c>
      <c r="M76" s="32">
        <v>0</v>
      </c>
      <c r="N76" s="32">
        <f t="shared" si="2"/>
        <v>0</v>
      </c>
      <c r="O76" s="32">
        <v>0</v>
      </c>
    </row>
    <row r="77" spans="1:15" s="28" customFormat="1" ht="30.6" x14ac:dyDescent="0.2">
      <c r="A77" s="23" t="s">
        <v>46</v>
      </c>
      <c r="B77" s="24" t="s">
        <v>63</v>
      </c>
      <c r="C77" s="24" t="s">
        <v>137</v>
      </c>
      <c r="D77" s="24" t="s">
        <v>66</v>
      </c>
      <c r="E77" s="25">
        <v>0</v>
      </c>
      <c r="F77" s="25">
        <v>6500000</v>
      </c>
      <c r="G77" s="25">
        <v>0</v>
      </c>
      <c r="H77" s="26">
        <v>1</v>
      </c>
      <c r="I77" s="27">
        <v>0</v>
      </c>
      <c r="J77" s="27">
        <v>0</v>
      </c>
      <c r="K77" s="27" t="s">
        <v>171</v>
      </c>
      <c r="L77" s="32">
        <v>0</v>
      </c>
      <c r="M77" s="32">
        <v>0</v>
      </c>
      <c r="N77" s="32">
        <f t="shared" si="2"/>
        <v>0</v>
      </c>
      <c r="O77" s="32">
        <v>0</v>
      </c>
    </row>
    <row r="78" spans="1:15" s="28" customFormat="1" ht="40.799999999999997" x14ac:dyDescent="0.2">
      <c r="A78" s="23" t="s">
        <v>46</v>
      </c>
      <c r="B78" s="24" t="s">
        <v>63</v>
      </c>
      <c r="C78" s="24" t="s">
        <v>138</v>
      </c>
      <c r="D78" s="24" t="s">
        <v>66</v>
      </c>
      <c r="E78" s="25">
        <v>0</v>
      </c>
      <c r="F78" s="25">
        <v>4000000</v>
      </c>
      <c r="G78" s="25">
        <v>0</v>
      </c>
      <c r="H78" s="26">
        <v>1384.2</v>
      </c>
      <c r="I78" s="27">
        <v>0</v>
      </c>
      <c r="J78" s="27">
        <v>0</v>
      </c>
      <c r="K78" s="27" t="s">
        <v>166</v>
      </c>
      <c r="L78" s="32">
        <v>0</v>
      </c>
      <c r="M78" s="32">
        <v>0</v>
      </c>
      <c r="N78" s="32">
        <f t="shared" si="2"/>
        <v>0</v>
      </c>
      <c r="O78" s="32">
        <v>0</v>
      </c>
    </row>
    <row r="79" spans="1:15" s="28" customFormat="1" ht="40.799999999999997" x14ac:dyDescent="0.2">
      <c r="A79" s="23" t="s">
        <v>46</v>
      </c>
      <c r="B79" s="24" t="s">
        <v>63</v>
      </c>
      <c r="C79" s="24" t="s">
        <v>139</v>
      </c>
      <c r="D79" s="24" t="s">
        <v>66</v>
      </c>
      <c r="E79" s="25">
        <v>0</v>
      </c>
      <c r="F79" s="25">
        <v>3000000</v>
      </c>
      <c r="G79" s="25">
        <v>0</v>
      </c>
      <c r="H79" s="26">
        <v>1662.78</v>
      </c>
      <c r="I79" s="27">
        <v>0</v>
      </c>
      <c r="J79" s="27">
        <v>0</v>
      </c>
      <c r="K79" s="27" t="s">
        <v>166</v>
      </c>
      <c r="L79" s="32">
        <v>0</v>
      </c>
      <c r="M79" s="32">
        <v>0</v>
      </c>
      <c r="N79" s="32">
        <f t="shared" si="2"/>
        <v>0</v>
      </c>
      <c r="O79" s="32">
        <v>0</v>
      </c>
    </row>
    <row r="80" spans="1:15" s="28" customFormat="1" ht="51" x14ac:dyDescent="0.2">
      <c r="A80" s="23" t="s">
        <v>44</v>
      </c>
      <c r="B80" s="24" t="s">
        <v>63</v>
      </c>
      <c r="C80" s="24" t="s">
        <v>140</v>
      </c>
      <c r="D80" s="24" t="s">
        <v>66</v>
      </c>
      <c r="E80" s="25">
        <v>0</v>
      </c>
      <c r="F80" s="25">
        <v>1900000</v>
      </c>
      <c r="G80" s="25">
        <v>0</v>
      </c>
      <c r="H80" s="26">
        <v>84.3</v>
      </c>
      <c r="I80" s="27">
        <v>0</v>
      </c>
      <c r="J80" s="27">
        <v>0</v>
      </c>
      <c r="K80" s="27" t="s">
        <v>167</v>
      </c>
      <c r="L80" s="32">
        <v>0</v>
      </c>
      <c r="M80" s="32">
        <v>0</v>
      </c>
      <c r="N80" s="32">
        <f t="shared" si="2"/>
        <v>0</v>
      </c>
      <c r="O80" s="32">
        <v>0</v>
      </c>
    </row>
    <row r="81" spans="1:15" s="28" customFormat="1" ht="61.2" x14ac:dyDescent="0.2">
      <c r="A81" s="23" t="s">
        <v>44</v>
      </c>
      <c r="B81" s="24" t="s">
        <v>63</v>
      </c>
      <c r="C81" s="24" t="s">
        <v>141</v>
      </c>
      <c r="D81" s="24" t="s">
        <v>66</v>
      </c>
      <c r="E81" s="25">
        <v>0</v>
      </c>
      <c r="F81" s="25">
        <v>5000000</v>
      </c>
      <c r="G81" s="25">
        <v>0</v>
      </c>
      <c r="H81" s="26">
        <v>167</v>
      </c>
      <c r="I81" s="27">
        <v>0</v>
      </c>
      <c r="J81" s="27">
        <v>0</v>
      </c>
      <c r="K81" s="27" t="s">
        <v>167</v>
      </c>
      <c r="L81" s="32">
        <v>0</v>
      </c>
      <c r="M81" s="32">
        <v>0</v>
      </c>
      <c r="N81" s="32">
        <f t="shared" si="2"/>
        <v>0</v>
      </c>
      <c r="O81" s="32">
        <v>0</v>
      </c>
    </row>
    <row r="82" spans="1:15" s="28" customFormat="1" ht="51" x14ac:dyDescent="0.2">
      <c r="A82" s="23" t="s">
        <v>44</v>
      </c>
      <c r="B82" s="24" t="s">
        <v>63</v>
      </c>
      <c r="C82" s="24" t="s">
        <v>142</v>
      </c>
      <c r="D82" s="24" t="s">
        <v>66</v>
      </c>
      <c r="E82" s="25">
        <v>0</v>
      </c>
      <c r="F82" s="25">
        <v>750000</v>
      </c>
      <c r="G82" s="25">
        <v>0</v>
      </c>
      <c r="H82" s="26">
        <v>84.1</v>
      </c>
      <c r="I82" s="27">
        <v>0</v>
      </c>
      <c r="J82" s="27">
        <v>0</v>
      </c>
      <c r="K82" s="27" t="s">
        <v>167</v>
      </c>
      <c r="L82" s="32">
        <v>0</v>
      </c>
      <c r="M82" s="32">
        <v>0</v>
      </c>
      <c r="N82" s="32">
        <f t="shared" ref="N82:N98" si="4">J82/H82</f>
        <v>0</v>
      </c>
      <c r="O82" s="32">
        <v>0</v>
      </c>
    </row>
    <row r="83" spans="1:15" s="28" customFormat="1" ht="40.799999999999997" x14ac:dyDescent="0.2">
      <c r="A83" s="23" t="s">
        <v>44</v>
      </c>
      <c r="B83" s="24" t="s">
        <v>63</v>
      </c>
      <c r="C83" s="24" t="s">
        <v>143</v>
      </c>
      <c r="D83" s="24" t="s">
        <v>66</v>
      </c>
      <c r="E83" s="25">
        <v>0</v>
      </c>
      <c r="F83" s="25">
        <v>650000</v>
      </c>
      <c r="G83" s="25">
        <v>0</v>
      </c>
      <c r="H83" s="26">
        <v>52.5</v>
      </c>
      <c r="I83" s="27">
        <v>0</v>
      </c>
      <c r="J83" s="27">
        <v>0</v>
      </c>
      <c r="K83" s="27" t="s">
        <v>167</v>
      </c>
      <c r="L83" s="32">
        <v>0</v>
      </c>
      <c r="M83" s="32">
        <v>0</v>
      </c>
      <c r="N83" s="32">
        <f t="shared" si="4"/>
        <v>0</v>
      </c>
      <c r="O83" s="32">
        <v>0</v>
      </c>
    </row>
    <row r="84" spans="1:15" s="28" customFormat="1" ht="51" x14ac:dyDescent="0.2">
      <c r="A84" s="23" t="s">
        <v>44</v>
      </c>
      <c r="B84" s="24" t="s">
        <v>63</v>
      </c>
      <c r="C84" s="24" t="s">
        <v>144</v>
      </c>
      <c r="D84" s="24" t="s">
        <v>66</v>
      </c>
      <c r="E84" s="25">
        <v>0</v>
      </c>
      <c r="F84" s="25">
        <v>1900000</v>
      </c>
      <c r="G84" s="25">
        <v>0</v>
      </c>
      <c r="H84" s="26">
        <v>29.4</v>
      </c>
      <c r="I84" s="27">
        <v>0</v>
      </c>
      <c r="J84" s="27">
        <v>0</v>
      </c>
      <c r="K84" s="27" t="s">
        <v>167</v>
      </c>
      <c r="L84" s="32">
        <v>0</v>
      </c>
      <c r="M84" s="32">
        <v>0</v>
      </c>
      <c r="N84" s="32">
        <f t="shared" si="4"/>
        <v>0</v>
      </c>
      <c r="O84" s="32">
        <v>0</v>
      </c>
    </row>
    <row r="85" spans="1:15" s="28" customFormat="1" ht="51" x14ac:dyDescent="0.2">
      <c r="A85" s="23" t="s">
        <v>44</v>
      </c>
      <c r="B85" s="24" t="s">
        <v>63</v>
      </c>
      <c r="C85" s="24" t="s">
        <v>145</v>
      </c>
      <c r="D85" s="24" t="s">
        <v>66</v>
      </c>
      <c r="E85" s="25">
        <v>0</v>
      </c>
      <c r="F85" s="25">
        <v>610000</v>
      </c>
      <c r="G85" s="25">
        <v>0</v>
      </c>
      <c r="H85" s="26">
        <v>23</v>
      </c>
      <c r="I85" s="27">
        <v>0</v>
      </c>
      <c r="J85" s="27">
        <v>0</v>
      </c>
      <c r="K85" s="27" t="s">
        <v>167</v>
      </c>
      <c r="L85" s="32">
        <v>0</v>
      </c>
      <c r="M85" s="32">
        <v>0</v>
      </c>
      <c r="N85" s="32">
        <f t="shared" si="4"/>
        <v>0</v>
      </c>
      <c r="O85" s="32">
        <v>0</v>
      </c>
    </row>
    <row r="86" spans="1:15" s="28" customFormat="1" ht="51" x14ac:dyDescent="0.2">
      <c r="A86" s="23" t="s">
        <v>44</v>
      </c>
      <c r="B86" s="24" t="s">
        <v>63</v>
      </c>
      <c r="C86" s="24" t="s">
        <v>146</v>
      </c>
      <c r="D86" s="24" t="s">
        <v>66</v>
      </c>
      <c r="E86" s="25">
        <v>0</v>
      </c>
      <c r="F86" s="25">
        <v>380000</v>
      </c>
      <c r="G86" s="25">
        <v>0</v>
      </c>
      <c r="H86" s="26">
        <v>32.700000000000003</v>
      </c>
      <c r="I86" s="27">
        <v>0</v>
      </c>
      <c r="J86" s="27">
        <v>0</v>
      </c>
      <c r="K86" s="27" t="s">
        <v>167</v>
      </c>
      <c r="L86" s="32">
        <v>0</v>
      </c>
      <c r="M86" s="32">
        <v>0</v>
      </c>
      <c r="N86" s="32">
        <f t="shared" si="4"/>
        <v>0</v>
      </c>
      <c r="O86" s="32">
        <v>0</v>
      </c>
    </row>
    <row r="87" spans="1:15" s="28" customFormat="1" ht="51" x14ac:dyDescent="0.2">
      <c r="A87" s="23" t="s">
        <v>44</v>
      </c>
      <c r="B87" s="24" t="s">
        <v>63</v>
      </c>
      <c r="C87" s="24" t="s">
        <v>147</v>
      </c>
      <c r="D87" s="24" t="s">
        <v>66</v>
      </c>
      <c r="E87" s="25">
        <v>0</v>
      </c>
      <c r="F87" s="25">
        <v>2450000</v>
      </c>
      <c r="G87" s="25">
        <v>0</v>
      </c>
      <c r="H87" s="26">
        <v>93.7</v>
      </c>
      <c r="I87" s="27">
        <v>0</v>
      </c>
      <c r="J87" s="27">
        <v>0</v>
      </c>
      <c r="K87" s="27" t="s">
        <v>167</v>
      </c>
      <c r="L87" s="32">
        <v>0</v>
      </c>
      <c r="M87" s="32">
        <v>0</v>
      </c>
      <c r="N87" s="32">
        <f t="shared" si="4"/>
        <v>0</v>
      </c>
      <c r="O87" s="32">
        <v>0</v>
      </c>
    </row>
    <row r="88" spans="1:15" s="28" customFormat="1" ht="51" x14ac:dyDescent="0.2">
      <c r="A88" s="23" t="s">
        <v>44</v>
      </c>
      <c r="B88" s="24" t="s">
        <v>63</v>
      </c>
      <c r="C88" s="24" t="s">
        <v>148</v>
      </c>
      <c r="D88" s="24" t="s">
        <v>66</v>
      </c>
      <c r="E88" s="25">
        <v>0</v>
      </c>
      <c r="F88" s="25">
        <v>2950000</v>
      </c>
      <c r="G88" s="25">
        <v>0</v>
      </c>
      <c r="H88" s="26">
        <v>114</v>
      </c>
      <c r="I88" s="27">
        <v>0</v>
      </c>
      <c r="J88" s="27">
        <v>0</v>
      </c>
      <c r="K88" s="27" t="s">
        <v>167</v>
      </c>
      <c r="L88" s="32">
        <v>0</v>
      </c>
      <c r="M88" s="32">
        <v>0</v>
      </c>
      <c r="N88" s="32">
        <f t="shared" si="4"/>
        <v>0</v>
      </c>
      <c r="O88" s="32">
        <v>0</v>
      </c>
    </row>
    <row r="89" spans="1:15" s="28" customFormat="1" ht="51" x14ac:dyDescent="0.2">
      <c r="A89" s="23" t="s">
        <v>44</v>
      </c>
      <c r="B89" s="24" t="s">
        <v>63</v>
      </c>
      <c r="C89" s="24" t="s">
        <v>149</v>
      </c>
      <c r="D89" s="24" t="s">
        <v>66</v>
      </c>
      <c r="E89" s="25">
        <v>0</v>
      </c>
      <c r="F89" s="25">
        <v>440000</v>
      </c>
      <c r="G89" s="25">
        <v>0</v>
      </c>
      <c r="H89" s="26">
        <v>44</v>
      </c>
      <c r="I89" s="27">
        <v>0</v>
      </c>
      <c r="J89" s="27">
        <v>0</v>
      </c>
      <c r="K89" s="27" t="s">
        <v>167</v>
      </c>
      <c r="L89" s="32">
        <v>0</v>
      </c>
      <c r="M89" s="32">
        <v>0</v>
      </c>
      <c r="N89" s="32">
        <f t="shared" si="4"/>
        <v>0</v>
      </c>
      <c r="O89" s="32">
        <v>0</v>
      </c>
    </row>
    <row r="90" spans="1:15" s="28" customFormat="1" ht="51" x14ac:dyDescent="0.2">
      <c r="A90" s="23" t="s">
        <v>44</v>
      </c>
      <c r="B90" s="24" t="s">
        <v>63</v>
      </c>
      <c r="C90" s="24" t="s">
        <v>150</v>
      </c>
      <c r="D90" s="24" t="s">
        <v>66</v>
      </c>
      <c r="E90" s="25">
        <v>0</v>
      </c>
      <c r="F90" s="25">
        <v>500000</v>
      </c>
      <c r="G90" s="25">
        <v>0</v>
      </c>
      <c r="H90" s="26">
        <v>54</v>
      </c>
      <c r="I90" s="27">
        <v>0</v>
      </c>
      <c r="J90" s="27">
        <v>0</v>
      </c>
      <c r="K90" s="27" t="s">
        <v>167</v>
      </c>
      <c r="L90" s="32">
        <v>0</v>
      </c>
      <c r="M90" s="32">
        <v>0</v>
      </c>
      <c r="N90" s="32">
        <f t="shared" si="4"/>
        <v>0</v>
      </c>
      <c r="O90" s="32">
        <v>0</v>
      </c>
    </row>
    <row r="91" spans="1:15" s="28" customFormat="1" ht="51" x14ac:dyDescent="0.2">
      <c r="A91" s="23" t="s">
        <v>44</v>
      </c>
      <c r="B91" s="24" t="s">
        <v>63</v>
      </c>
      <c r="C91" s="24" t="s">
        <v>151</v>
      </c>
      <c r="D91" s="24" t="s">
        <v>66</v>
      </c>
      <c r="E91" s="25">
        <v>0</v>
      </c>
      <c r="F91" s="25">
        <v>470000</v>
      </c>
      <c r="G91" s="25">
        <v>0</v>
      </c>
      <c r="H91" s="26">
        <v>89.7</v>
      </c>
      <c r="I91" s="27">
        <v>0</v>
      </c>
      <c r="J91" s="27">
        <v>0</v>
      </c>
      <c r="K91" s="27" t="s">
        <v>167</v>
      </c>
      <c r="L91" s="32">
        <v>0</v>
      </c>
      <c r="M91" s="32">
        <v>0</v>
      </c>
      <c r="N91" s="32">
        <f t="shared" si="4"/>
        <v>0</v>
      </c>
      <c r="O91" s="32">
        <v>0</v>
      </c>
    </row>
    <row r="92" spans="1:15" s="28" customFormat="1" ht="40.799999999999997" x14ac:dyDescent="0.2">
      <c r="A92" s="23" t="s">
        <v>46</v>
      </c>
      <c r="B92" s="24" t="s">
        <v>63</v>
      </c>
      <c r="C92" s="24" t="s">
        <v>152</v>
      </c>
      <c r="D92" s="24" t="s">
        <v>66</v>
      </c>
      <c r="E92" s="25">
        <v>0</v>
      </c>
      <c r="F92" s="25">
        <v>1200000</v>
      </c>
      <c r="G92" s="25">
        <v>0</v>
      </c>
      <c r="H92" s="26">
        <v>2167.4499999999998</v>
      </c>
      <c r="I92" s="27">
        <v>0</v>
      </c>
      <c r="J92" s="27">
        <v>0</v>
      </c>
      <c r="K92" s="27" t="s">
        <v>167</v>
      </c>
      <c r="L92" s="32">
        <v>0</v>
      </c>
      <c r="M92" s="32">
        <v>0</v>
      </c>
      <c r="N92" s="32">
        <f t="shared" si="4"/>
        <v>0</v>
      </c>
      <c r="O92" s="32">
        <v>0</v>
      </c>
    </row>
    <row r="93" spans="1:15" s="28" customFormat="1" ht="40.799999999999997" x14ac:dyDescent="0.2">
      <c r="A93" s="23" t="s">
        <v>47</v>
      </c>
      <c r="B93" s="24" t="s">
        <v>63</v>
      </c>
      <c r="C93" s="24" t="s">
        <v>153</v>
      </c>
      <c r="D93" s="24" t="s">
        <v>66</v>
      </c>
      <c r="E93" s="25">
        <v>0</v>
      </c>
      <c r="F93" s="25">
        <v>4500000</v>
      </c>
      <c r="G93" s="25">
        <v>0</v>
      </c>
      <c r="H93" s="26">
        <v>7451.68</v>
      </c>
      <c r="I93" s="27">
        <v>0</v>
      </c>
      <c r="J93" s="27">
        <v>0</v>
      </c>
      <c r="K93" s="27" t="s">
        <v>166</v>
      </c>
      <c r="L93" s="32">
        <v>0</v>
      </c>
      <c r="M93" s="32">
        <v>0</v>
      </c>
      <c r="N93" s="32">
        <f t="shared" si="4"/>
        <v>0</v>
      </c>
      <c r="O93" s="32">
        <v>0</v>
      </c>
    </row>
    <row r="94" spans="1:15" s="28" customFormat="1" ht="30.6" x14ac:dyDescent="0.2">
      <c r="A94" s="23" t="s">
        <v>45</v>
      </c>
      <c r="B94" s="24" t="s">
        <v>63</v>
      </c>
      <c r="C94" s="24" t="s">
        <v>154</v>
      </c>
      <c r="D94" s="24" t="s">
        <v>66</v>
      </c>
      <c r="E94" s="25">
        <v>0</v>
      </c>
      <c r="F94" s="25">
        <v>7000000</v>
      </c>
      <c r="G94" s="25">
        <v>0</v>
      </c>
      <c r="H94" s="26">
        <v>30</v>
      </c>
      <c r="I94" s="27">
        <v>0</v>
      </c>
      <c r="J94" s="27">
        <v>0</v>
      </c>
      <c r="K94" s="27" t="s">
        <v>172</v>
      </c>
      <c r="L94" s="32">
        <v>0</v>
      </c>
      <c r="M94" s="32">
        <v>0</v>
      </c>
      <c r="N94" s="32">
        <f t="shared" si="4"/>
        <v>0</v>
      </c>
      <c r="O94" s="32">
        <v>0</v>
      </c>
    </row>
    <row r="95" spans="1:15" s="28" customFormat="1" ht="30.6" x14ac:dyDescent="0.2">
      <c r="A95" s="23" t="s">
        <v>45</v>
      </c>
      <c r="B95" s="24" t="s">
        <v>63</v>
      </c>
      <c r="C95" s="24" t="s">
        <v>155</v>
      </c>
      <c r="D95" s="24" t="s">
        <v>66</v>
      </c>
      <c r="E95" s="25">
        <v>0</v>
      </c>
      <c r="F95" s="25">
        <v>2800000</v>
      </c>
      <c r="G95" s="25">
        <v>0</v>
      </c>
      <c r="H95" s="26">
        <v>1</v>
      </c>
      <c r="I95" s="27">
        <v>0</v>
      </c>
      <c r="J95" s="27">
        <v>0</v>
      </c>
      <c r="K95" s="27" t="s">
        <v>159</v>
      </c>
      <c r="L95" s="32">
        <v>0</v>
      </c>
      <c r="M95" s="32">
        <v>0</v>
      </c>
      <c r="N95" s="32">
        <f t="shared" si="4"/>
        <v>0</v>
      </c>
      <c r="O95" s="32">
        <v>0</v>
      </c>
    </row>
    <row r="96" spans="1:15" s="28" customFormat="1" ht="30.6" x14ac:dyDescent="0.2">
      <c r="A96" s="23" t="s">
        <v>45</v>
      </c>
      <c r="B96" s="24" t="s">
        <v>63</v>
      </c>
      <c r="C96" s="24" t="s">
        <v>156</v>
      </c>
      <c r="D96" s="24" t="s">
        <v>66</v>
      </c>
      <c r="E96" s="25">
        <v>0</v>
      </c>
      <c r="F96" s="25">
        <v>1500000</v>
      </c>
      <c r="G96" s="25">
        <v>0</v>
      </c>
      <c r="H96" s="26">
        <v>1</v>
      </c>
      <c r="I96" s="27">
        <v>0</v>
      </c>
      <c r="J96" s="27">
        <v>0</v>
      </c>
      <c r="K96" s="27" t="s">
        <v>159</v>
      </c>
      <c r="L96" s="32">
        <v>0</v>
      </c>
      <c r="M96" s="32">
        <v>0</v>
      </c>
      <c r="N96" s="32">
        <f t="shared" si="4"/>
        <v>0</v>
      </c>
      <c r="O96" s="32">
        <v>0</v>
      </c>
    </row>
    <row r="97" spans="1:15" s="28" customFormat="1" ht="30.6" x14ac:dyDescent="0.2">
      <c r="A97" s="23" t="s">
        <v>45</v>
      </c>
      <c r="B97" s="24" t="s">
        <v>63</v>
      </c>
      <c r="C97" s="24" t="s">
        <v>157</v>
      </c>
      <c r="D97" s="24" t="s">
        <v>66</v>
      </c>
      <c r="E97" s="25">
        <v>0</v>
      </c>
      <c r="F97" s="25">
        <v>1000000</v>
      </c>
      <c r="G97" s="25">
        <v>0</v>
      </c>
      <c r="H97" s="26">
        <v>1</v>
      </c>
      <c r="I97" s="27">
        <v>0</v>
      </c>
      <c r="J97" s="27">
        <v>0</v>
      </c>
      <c r="K97" s="27" t="s">
        <v>159</v>
      </c>
      <c r="L97" s="32">
        <v>0</v>
      </c>
      <c r="M97" s="32">
        <v>0</v>
      </c>
      <c r="N97" s="32">
        <f t="shared" si="4"/>
        <v>0</v>
      </c>
      <c r="O97" s="32">
        <v>0</v>
      </c>
    </row>
    <row r="98" spans="1:15" s="28" customFormat="1" ht="40.799999999999997" x14ac:dyDescent="0.2">
      <c r="A98" s="23" t="s">
        <v>42</v>
      </c>
      <c r="B98" s="24" t="s">
        <v>64</v>
      </c>
      <c r="C98" s="24" t="s">
        <v>158</v>
      </c>
      <c r="D98" s="24" t="s">
        <v>66</v>
      </c>
      <c r="E98" s="25">
        <v>2100000</v>
      </c>
      <c r="F98" s="25">
        <v>2100000</v>
      </c>
      <c r="G98" s="25">
        <v>174870</v>
      </c>
      <c r="H98" s="26">
        <v>2</v>
      </c>
      <c r="I98" s="27">
        <v>0</v>
      </c>
      <c r="J98" s="27">
        <v>0</v>
      </c>
      <c r="K98" s="27" t="str">
        <f>+K97</f>
        <v>Proyecto</v>
      </c>
      <c r="L98" s="32">
        <v>0</v>
      </c>
      <c r="M98" s="32">
        <v>0</v>
      </c>
      <c r="N98" s="32">
        <f t="shared" si="4"/>
        <v>0</v>
      </c>
      <c r="O98" s="32">
        <v>0</v>
      </c>
    </row>
    <row r="99" spans="1:15" x14ac:dyDescent="0.2">
      <c r="E99" s="29"/>
      <c r="F99" s="29"/>
      <c r="G99" s="29"/>
      <c r="H99" s="29"/>
      <c r="I99" s="29"/>
      <c r="J99" s="29"/>
      <c r="K99" s="29"/>
      <c r="L99" s="29"/>
      <c r="M99" s="29"/>
      <c r="N99" s="29"/>
      <c r="O99" s="29"/>
    </row>
    <row r="100" spans="1:15" x14ac:dyDescent="0.2">
      <c r="F100" s="29"/>
    </row>
    <row r="101" spans="1:15" x14ac:dyDescent="0.2">
      <c r="E101" s="29"/>
      <c r="F101" s="29"/>
      <c r="G101" s="29"/>
      <c r="H101" s="29"/>
      <c r="I101" s="29"/>
      <c r="J101" s="29"/>
      <c r="K101" s="29"/>
      <c r="L101" s="29"/>
      <c r="M101" s="29"/>
      <c r="N101" s="29"/>
      <c r="O101" s="29"/>
    </row>
    <row r="102" spans="1:15" x14ac:dyDescent="0.2">
      <c r="F102" s="29"/>
    </row>
    <row r="103" spans="1:15" x14ac:dyDescent="0.2">
      <c r="F103" s="30"/>
    </row>
    <row r="104" spans="1:15" x14ac:dyDescent="0.2">
      <c r="F104" s="29"/>
    </row>
    <row r="107" spans="1:15" x14ac:dyDescent="0.2">
      <c r="F107" s="30"/>
    </row>
    <row r="108" spans="1:15" x14ac:dyDescent="0.2">
      <c r="F108" s="30"/>
    </row>
    <row r="109" spans="1:15" x14ac:dyDescent="0.2">
      <c r="F109" s="30"/>
    </row>
    <row r="110" spans="1:15" x14ac:dyDescent="0.2">
      <c r="F110" s="30"/>
    </row>
    <row r="111" spans="1:15" x14ac:dyDescent="0.2">
      <c r="F111" s="30"/>
    </row>
  </sheetData>
  <sheetProtection formatCells="0" formatColumns="0" formatRows="0" insertRows="0" deleteRows="0" autoFilter="0"/>
  <autoFilter ref="A3:O104"/>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sheetView>
  </sheetViews>
  <sheetFormatPr baseColWidth="10" defaultColWidth="12" defaultRowHeight="10.199999999999999" x14ac:dyDescent="0.2"/>
  <cols>
    <col min="1" max="1" width="135.85546875"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0.399999999999999" x14ac:dyDescent="0.2">
      <c r="A8" s="4" t="s">
        <v>25</v>
      </c>
    </row>
    <row r="9" spans="1:1" ht="20.399999999999999" x14ac:dyDescent="0.2">
      <c r="A9" s="4" t="s">
        <v>26</v>
      </c>
    </row>
    <row r="10" spans="1:1" x14ac:dyDescent="0.2">
      <c r="A10" s="4" t="s">
        <v>27</v>
      </c>
    </row>
    <row r="11" spans="1:1" ht="20.399999999999999" x14ac:dyDescent="0.2">
      <c r="A11" s="4" t="s">
        <v>28</v>
      </c>
    </row>
    <row r="12" spans="1:1" ht="20.399999999999999" x14ac:dyDescent="0.2">
      <c r="A12" s="4" t="s">
        <v>29</v>
      </c>
    </row>
    <row r="13" spans="1:1" x14ac:dyDescent="0.2">
      <c r="A13" s="4" t="s">
        <v>30</v>
      </c>
    </row>
    <row r="14" spans="1:1" x14ac:dyDescent="0.2">
      <c r="A14" s="5" t="s">
        <v>31</v>
      </c>
    </row>
    <row r="15" spans="1:1" ht="20.399999999999999"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0.6" x14ac:dyDescent="0.2">
      <c r="A22" s="6" t="s">
        <v>37</v>
      </c>
    </row>
    <row r="24" spans="1:1" ht="38.25" customHeight="1" x14ac:dyDescent="0.25">
      <c r="A24" s="6" t="s">
        <v>38</v>
      </c>
    </row>
    <row r="26" spans="1:1" ht="22.8" x14ac:dyDescent="0.2">
      <c r="A26" s="8" t="s">
        <v>39</v>
      </c>
    </row>
    <row r="27" spans="1:1" x14ac:dyDescent="0.2">
      <c r="A27" t="s">
        <v>40</v>
      </c>
    </row>
    <row r="28" spans="1:1" ht="15" x14ac:dyDescent="0.25">
      <c r="A28" t="s">
        <v>41</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A5C75A-1AB4-4929-A403-F14A7F0CA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documentManagement/types"/>
    <ds:schemaRef ds:uri="http://purl.org/dc/elements/1.1/"/>
    <ds:schemaRef ds:uri="http://www.w3.org/XML/1998/namespace"/>
    <ds:schemaRef ds:uri="0c865bf4-0f22-4e4d-b041-7b0c1657e5a8"/>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EVELIN</cp:lastModifiedBy>
  <cp:revision/>
  <dcterms:created xsi:type="dcterms:W3CDTF">2014-10-22T05:35:08Z</dcterms:created>
  <dcterms:modified xsi:type="dcterms:W3CDTF">2023-10-27T18:25:29Z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