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VELIN\Desktop\2023\INF TRIM 3 2023\otros\"/>
    </mc:Choice>
  </mc:AlternateContent>
  <bookViews>
    <workbookView xWindow="0" yWindow="0" windowWidth="23040" windowHeight="9408"/>
  </bookViews>
  <sheets>
    <sheet name="PPI" sheetId="1" r:id="rId1"/>
    <sheet name="Instructivo_PPI" sheetId="4" r:id="rId2"/>
  </sheets>
  <definedNames>
    <definedName name="_xlnm._FilterDatabase" localSheetId="0" hidden="1">PPI!$A$3:$O$104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98" i="1" l="1"/>
  <c r="K98" i="1"/>
  <c r="N97" i="1"/>
  <c r="N96" i="1"/>
  <c r="N95" i="1"/>
  <c r="N94" i="1"/>
  <c r="N93" i="1"/>
  <c r="N92" i="1"/>
  <c r="N91" i="1"/>
  <c r="N90" i="1"/>
  <c r="N89" i="1"/>
  <c r="N88" i="1"/>
  <c r="N87" i="1"/>
  <c r="N86" i="1"/>
  <c r="N85" i="1"/>
  <c r="N84" i="1"/>
  <c r="N83" i="1"/>
  <c r="N82" i="1"/>
  <c r="N81" i="1"/>
  <c r="N80" i="1"/>
  <c r="N79" i="1"/>
  <c r="N78" i="1"/>
  <c r="N77" i="1"/>
  <c r="N76" i="1"/>
  <c r="N75" i="1"/>
  <c r="N74" i="1"/>
  <c r="N73" i="1"/>
  <c r="N71" i="1"/>
  <c r="N70" i="1"/>
  <c r="N69" i="1"/>
  <c r="N68" i="1"/>
  <c r="N67"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M36" i="1"/>
  <c r="N35" i="1"/>
  <c r="M35" i="1"/>
  <c r="N34" i="1"/>
  <c r="M34" i="1"/>
  <c r="N33" i="1"/>
  <c r="M33" i="1"/>
  <c r="N32" i="1"/>
  <c r="F32" i="1"/>
  <c r="M32" i="1" s="1"/>
  <c r="N31" i="1"/>
  <c r="G31" i="1"/>
  <c r="M31" i="1" s="1"/>
  <c r="F31" i="1"/>
  <c r="N30" i="1"/>
  <c r="M30" i="1"/>
  <c r="N29" i="1"/>
  <c r="M29" i="1"/>
  <c r="O28" i="1"/>
  <c r="N28" i="1"/>
  <c r="M28" i="1"/>
  <c r="N27" i="1"/>
  <c r="M27" i="1"/>
  <c r="F27" i="1"/>
  <c r="N26" i="1"/>
  <c r="M26" i="1"/>
  <c r="F26" i="1"/>
  <c r="O25" i="1"/>
  <c r="N25" i="1"/>
  <c r="M25" i="1"/>
  <c r="N24" i="1"/>
  <c r="F24" i="1"/>
  <c r="M24" i="1" s="1"/>
  <c r="N23" i="1"/>
  <c r="M23" i="1"/>
  <c r="F23" i="1"/>
  <c r="O22" i="1"/>
  <c r="N22" i="1"/>
  <c r="M22" i="1"/>
  <c r="F22" i="1"/>
  <c r="N21" i="1"/>
  <c r="M21" i="1"/>
  <c r="F21" i="1"/>
  <c r="N20" i="1"/>
  <c r="F20" i="1"/>
  <c r="M20" i="1" s="1"/>
  <c r="N19" i="1"/>
  <c r="M19" i="1"/>
  <c r="N18" i="1"/>
  <c r="M18" i="1"/>
  <c r="O17" i="1"/>
  <c r="N17" i="1"/>
  <c r="M17" i="1"/>
  <c r="N16" i="1"/>
  <c r="M16" i="1"/>
  <c r="F16" i="1"/>
  <c r="O15" i="1"/>
  <c r="N15" i="1"/>
  <c r="M15" i="1"/>
  <c r="F15" i="1"/>
  <c r="N14" i="1"/>
  <c r="M14" i="1"/>
  <c r="N13" i="1"/>
  <c r="M13" i="1"/>
  <c r="N12" i="1"/>
  <c r="M12" i="1"/>
  <c r="N11" i="1"/>
  <c r="M11" i="1"/>
  <c r="N10" i="1"/>
  <c r="M10" i="1"/>
  <c r="G10" i="1"/>
  <c r="N9" i="1"/>
  <c r="M9" i="1"/>
  <c r="N8" i="1"/>
  <c r="M8" i="1"/>
  <c r="N7" i="1"/>
  <c r="M7" i="1"/>
  <c r="N6" i="1"/>
  <c r="M6" i="1"/>
  <c r="N5" i="1"/>
  <c r="M5" i="1"/>
  <c r="N4" i="1"/>
  <c r="M4" i="1"/>
</calcChain>
</file>

<file path=xl/sharedStrings.xml><?xml version="1.0" encoding="utf-8"?>
<sst xmlns="http://schemas.openxmlformats.org/spreadsheetml/2006/main" count="516" uniqueCount="176">
  <si>
    <t>Inversión</t>
  </si>
  <si>
    <t>Metas</t>
  </si>
  <si>
    <t>% Avance Financiero</t>
  </si>
  <si>
    <t>% Avance Metas</t>
  </si>
  <si>
    <t>Clave del Programa/ Proyecto</t>
  </si>
  <si>
    <t>Nombre</t>
  </si>
  <si>
    <t>Descripción</t>
  </si>
  <si>
    <t>UR</t>
  </si>
  <si>
    <t>Aprobado</t>
  </si>
  <si>
    <t>Modificado</t>
  </si>
  <si>
    <t>Devengado</t>
  </si>
  <si>
    <t>Programado</t>
  </si>
  <si>
    <t>Alcanzado</t>
  </si>
  <si>
    <t>Unidad de medida</t>
  </si>
  <si>
    <t>Devengado/ Aprobado</t>
  </si>
  <si>
    <t>Devengado/ Modificado</t>
  </si>
  <si>
    <t>Alcanzado/ Programado</t>
  </si>
  <si>
    <t>Alcanzado/ Modificado</t>
  </si>
  <si>
    <t>Instructivo</t>
  </si>
  <si>
    <r>
      <rPr>
        <b/>
        <sz val="8"/>
        <color indexed="8"/>
        <rFont val="Arial"/>
        <family val="2"/>
      </rPr>
      <t>CLAVE DEL PROGRAMA/ PROYECTO</t>
    </r>
    <r>
      <rPr>
        <sz val="8"/>
        <color indexed="8"/>
        <rFont val="Arial"/>
        <family val="2"/>
      </rPr>
      <t>: Clave asignada al programa/proyecto.</t>
    </r>
  </si>
  <si>
    <r>
      <rPr>
        <b/>
        <sz val="8"/>
        <color indexed="8"/>
        <rFont val="Arial"/>
        <family val="2"/>
      </rPr>
      <t>NOMBRE</t>
    </r>
    <r>
      <rPr>
        <sz val="8"/>
        <color indexed="8"/>
        <rFont val="Arial"/>
        <family val="2"/>
      </rPr>
      <t>: Nombre genérico del programa/proyecto.</t>
    </r>
  </si>
  <si>
    <r>
      <rPr>
        <b/>
        <sz val="8"/>
        <color indexed="8"/>
        <rFont val="Arial"/>
        <family val="2"/>
      </rPr>
      <t>DESCRIPCIÓN</t>
    </r>
    <r>
      <rPr>
        <sz val="8"/>
        <color indexed="8"/>
        <rFont val="Arial"/>
        <family val="2"/>
      </rPr>
      <t>: Describir el programa/proyecto.</t>
    </r>
  </si>
  <si>
    <r>
      <rPr>
        <b/>
        <sz val="8"/>
        <color indexed="8"/>
        <rFont val="Arial"/>
        <family val="2"/>
      </rPr>
      <t>UR</t>
    </r>
    <r>
      <rPr>
        <sz val="8"/>
        <color indexed="8"/>
        <rFont val="Arial"/>
        <family val="2"/>
      </rPr>
      <t>: Indicar la dependencia/entidad responsable del programa/proyecto.</t>
    </r>
  </si>
  <si>
    <r>
      <rPr>
        <b/>
        <sz val="8"/>
        <color indexed="8"/>
        <rFont val="Arial"/>
        <family val="2"/>
      </rPr>
      <t>INVERSIÓN</t>
    </r>
    <r>
      <rPr>
        <sz val="8"/>
        <color theme="1"/>
        <rFont val="Arial"/>
        <family val="2"/>
      </rPr>
      <t>: Asignaciones destinadas al programa/proyecto. (Adquisiciones, mantenimiento, estudios de inversión, Infraestructura, etc.)</t>
    </r>
  </si>
  <si>
    <r>
      <rPr>
        <b/>
        <sz val="8"/>
        <color indexed="8"/>
        <rFont val="Arial"/>
        <family val="2"/>
      </rPr>
      <t>APROBADO</t>
    </r>
    <r>
      <rPr>
        <sz val="8"/>
        <color indexed="8"/>
        <rFont val="Arial"/>
        <family val="2"/>
      </rPr>
      <t>: Refleja las asignaciones presupuestarias anuales comprometidas en el Presupuesto de Egresos.</t>
    </r>
  </si>
  <si>
    <r>
      <rPr>
        <b/>
        <sz val="8"/>
        <color indexed="8"/>
        <rFont val="Arial"/>
        <family val="2"/>
      </rPr>
      <t>MODIFICADO</t>
    </r>
    <r>
      <rPr>
        <sz val="8"/>
        <color indexed="8"/>
        <rFont val="Arial"/>
        <family val="2"/>
      </rPr>
      <t>: Es el momento que refleja la asignación presupuestaria que resulta de incorporar; en su caso, las adecuaciones presupuestarias al presupuesto aprobado.</t>
    </r>
  </si>
  <si>
    <r>
      <rPr>
        <b/>
        <sz val="8"/>
        <color indexed="8"/>
        <rFont val="Arial"/>
        <family val="2"/>
      </rPr>
      <t>DEVENGADO</t>
    </r>
    <r>
      <rPr>
        <sz val="8"/>
        <color indexed="8"/>
        <rFont val="Arial"/>
        <family val="2"/>
      </rPr>
      <t>: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</si>
  <si>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8"/>
        <color indexed="8"/>
        <rFont val="Arial"/>
        <family val="2"/>
      </rPr>
      <t>METAS</t>
    </r>
    <r>
      <rPr>
        <sz val="8"/>
        <color indexed="8"/>
        <rFont val="Arial"/>
        <family val="2"/>
      </rPr>
      <t>: Nivel cuantificable anual de las metas aprobadas y modificadas.</t>
    </r>
  </si>
  <si>
    <r>
      <rPr>
        <b/>
        <sz val="8"/>
        <color indexed="8"/>
        <rFont val="Arial"/>
        <family val="2"/>
      </rPr>
      <t>META PROGRAMADA</t>
    </r>
    <r>
      <rPr>
        <sz val="8"/>
        <color indexed="8"/>
        <rFont val="Arial"/>
        <family val="2"/>
      </rPr>
      <t>: Resultado cuantificable de las acciones dirigidas hacia un fin u objetivo previamente definido y esperado en forma organizada y representativa de las asignaciones de los recursos.</t>
    </r>
  </si>
  <si>
    <r>
      <rPr>
        <b/>
        <sz val="8"/>
        <color indexed="8"/>
        <rFont val="Arial"/>
        <family val="2"/>
      </rPr>
      <t>META MODIFICADA</t>
    </r>
    <r>
      <rPr>
        <sz val="8"/>
        <color indexed="8"/>
        <rFont val="Arial"/>
        <family val="2"/>
      </rPr>
      <t xml:space="preserve">: Nivel cuantificable de las ampliaciones o reducciones de los fines u objetivos establecidos originalmente en la meta programada y que comprende las variaciones dentro del proceso programático-presupuestario. </t>
    </r>
  </si>
  <si>
    <r>
      <rPr>
        <b/>
        <sz val="8"/>
        <color indexed="8"/>
        <rFont val="Arial"/>
        <family val="2"/>
      </rPr>
      <t>META ALCANZADA</t>
    </r>
    <r>
      <rPr>
        <sz val="8"/>
        <color indexed="8"/>
        <rFont val="Arial"/>
        <family val="2"/>
      </rPr>
      <t>: Es el resultado cuantificable de los fines u objetivos realmente logrados comparados con los originalmente establecidos.</t>
    </r>
  </si>
  <si>
    <r>
      <rPr>
        <b/>
        <sz val="8"/>
        <color indexed="8"/>
        <rFont val="Arial"/>
        <family val="2"/>
      </rPr>
      <t>META UNIDAD DE MEDIDA</t>
    </r>
    <r>
      <rPr>
        <sz val="8"/>
        <color indexed="8"/>
        <rFont val="Arial"/>
        <family val="2"/>
      </rPr>
      <t>: Indicar la unidad de medida de la meta acorde al entregable.</t>
    </r>
  </si>
  <si>
    <r>
      <rPr>
        <b/>
        <sz val="8"/>
        <color indexed="8"/>
        <rFont val="Arial"/>
        <family val="2"/>
      </rPr>
      <t>% AVANCE FINANCIERO</t>
    </r>
    <r>
      <rPr>
        <sz val="8"/>
        <color indexed="8"/>
        <rFont val="Arial"/>
        <family val="2"/>
      </rPr>
      <t>: Valor absoluto y relativo que registre el gasto con relación a su meta anual correspondiente al programa, proyecto o actividad que se trate. (DOF 9-dic-09).</t>
    </r>
  </si>
  <si>
    <r>
      <rPr>
        <b/>
        <sz val="8"/>
        <color indexed="8"/>
        <rFont val="Arial"/>
        <family val="2"/>
      </rPr>
      <t>% AVANCE DE METAS</t>
    </r>
    <r>
      <rPr>
        <sz val="8"/>
        <color indexed="8"/>
        <rFont val="Arial"/>
        <family val="2"/>
      </rPr>
      <t>: Valor absoluto y relativo que registre el cumplimiento de logros u objetivos con respecto a los originalmente programados.</t>
    </r>
  </si>
  <si>
    <t>Restricción:</t>
  </si>
  <si>
    <t>Apegarse al número de columnas.</t>
  </si>
  <si>
    <t>Programas y proyectos de inversión</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</si>
  <si>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</si>
  <si>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r>
      <t xml:space="preserve">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 </t>
    </r>
    <r>
      <rPr>
        <b/>
        <vertAlign val="superscript"/>
        <sz val="9.6"/>
        <color theme="1"/>
        <rFont val="Arial"/>
        <family val="2"/>
      </rPr>
      <t>1</t>
    </r>
  </si>
  <si>
    <r>
      <rPr>
        <b/>
        <sz val="9.6"/>
        <color rgb="FFFF0000"/>
        <rFont val="Arial"/>
        <family val="2"/>
      </rPr>
      <t>Nota:</t>
    </r>
    <r>
      <rPr>
        <b/>
        <sz val="8"/>
        <color theme="1"/>
        <rFont val="Arial"/>
        <family val="2"/>
      </rPr>
      <t xml:space="preserve"> Es importante que en este reporte se incluyan todos los programas y proyectos que desde la construcción programática del presupuesto fueron clasificados por el Ente como de inversión, independientemente de las nomenclaturas asignadas.</t>
    </r>
  </si>
  <si>
    <t>_____________________________</t>
  </si>
  <si>
    <r>
      <rPr>
        <b/>
        <vertAlign val="superscript"/>
        <sz val="9.6"/>
        <color theme="1"/>
        <rFont val="Arial"/>
        <family val="2"/>
      </rPr>
      <t>1</t>
    </r>
    <r>
      <rPr>
        <sz val="8"/>
        <color theme="1"/>
        <rFont val="Arial"/>
        <family val="2"/>
      </rPr>
      <t xml:space="preserve">  Apartado “VI. Estados Presupuestarios, Financieros y Económicos a producir y sus objetivos” del Marco conceptual de Contabilidad Gubernamental</t>
    </r>
  </si>
  <si>
    <t>K00010101</t>
  </si>
  <si>
    <t>K00030101</t>
  </si>
  <si>
    <t>K00030201</t>
  </si>
  <si>
    <t>K00040101</t>
  </si>
  <si>
    <t>K00050101</t>
  </si>
  <si>
    <t>K00050201</t>
  </si>
  <si>
    <t>K00040201</t>
  </si>
  <si>
    <t>K00020101</t>
  </si>
  <si>
    <t>E00200204</t>
  </si>
  <si>
    <t>E00200103</t>
  </si>
  <si>
    <t>Obra Directa 2022</t>
  </si>
  <si>
    <t>Programa de Embelleciendo Mi Colonia 2022</t>
  </si>
  <si>
    <t>APOYO A LAS CIUDADES MEXICANAS PATRIMONIO MUNDIAL (ACMPM) 2023</t>
  </si>
  <si>
    <t>SECRETARIA DE TURISMO / 2023</t>
  </si>
  <si>
    <t>PROGRAMA DE EMBELLECIENDO MI COLONIA /2023</t>
  </si>
  <si>
    <t>PROGRAMA SERVICIOS BÁSICOS EN MI COMUNIDAD / 2023</t>
  </si>
  <si>
    <t>PROGRAMA SERVICIOS BÁSICOS GTO / 2023</t>
  </si>
  <si>
    <t>PROGRAMA MI HOGAR GTO/ 2023</t>
  </si>
  <si>
    <t>PROGRAMA GTO ME MUEVE / 2023</t>
  </si>
  <si>
    <t>Q0176 CONECTANDO MI CAMINO RURAL / 2023</t>
  </si>
  <si>
    <t>FONDO DE APORTACIONES PARA LA INFRAESTRUCTURA SOCIAL MUNICIPAL / 2023</t>
  </si>
  <si>
    <t>OBRA DIRECTA / 2023</t>
  </si>
  <si>
    <t>ESTUDIOS Y PROYECTOS Y SERVICIOS RELACIONADOS CON LA OBRA PUBLICA / 2023</t>
  </si>
  <si>
    <t>Proyecto Ejecutivo de Construcción de camino Cuevas – Molineros, con ramal a las localidades El Limón, La Haciendita y Santiaguillo, en el Municipio de Guanajuato.</t>
  </si>
  <si>
    <t>Dirección General de Obra Pública</t>
  </si>
  <si>
    <t>Proyecto ejecutivo: Construcción de drenaje pluvial en el municipio de Guanajuato, Gto., en la localidad Marfil, en la colonia Arroyo Verde, en la calle Blvd. Euquerio Guerrero, tramo calle Magnolia a calle Camino Cúpulas</t>
  </si>
  <si>
    <t>Proyecto ejecutivo: Construcción de calle con pavimento de concreto hidráulico en el municipio de Guanajuato, Gto., en la localidad San Isidro, entre calles Camino a Yerbabuena y Carretera Estatal 67 Guanajuato-Juventino Rosas</t>
  </si>
  <si>
    <t>Proyecto ejecutivo: Construcción de circuito con pavimento de concreto hidráulico en el municipio de Guanajuato, Gto., en la localidad Marfil, en la colonia Martires 22 de abril, entre calle Alfredo Duges y calle Viznaga</t>
  </si>
  <si>
    <t>Proyecto ejecutivo: Construcción de calle con asfalto en el municipio de Guanajuato, Gto., en la localidad Guanajuato, tramo: vialidad conexión libramiento Nor-poniente-San Cayetano-ASTAUG-Panteón la Luz</t>
  </si>
  <si>
    <t>Proyecto ejecutivo: Construcción de pavimentación con piedra bola y huella de concreto en el municipio de Guanajuato, Gto., en la localidad Marfil, zona cerrito de Marfil, calle Mineral de Valenciana y ramales de la misma.</t>
  </si>
  <si>
    <t>Proyecto Ejecutivo de Rehabilitación de Imagen Urbana en el municipio de Guanajuato, Gto., en la localidad Guanajuato, en la calle Paseo de la Presa, tramo: Escuela La Normal a Plaza San Renovato.</t>
  </si>
  <si>
    <t>Proyecto Estructural para la Construcción de Estación para Atención de Emergencias, en el Municipio de Guanajuato, Gto.</t>
  </si>
  <si>
    <t>Proyecto ejecutivo: Intervención de pisos y estructura metálica en el Mercado Hidalgo, en el Municipio de Guanajuato, en la colonia centro, en la calle Av. Juarez</t>
  </si>
  <si>
    <t>Programa de mejoramiento integral de la zona del Panteón, Nejayote e Indeco Panteón y áreas aledañas y proyecto conceptual de unidad de Servicios Culturales Santa Paula, en la ciudad de Guanajuato, Gto.</t>
  </si>
  <si>
    <t>Proyecto Ejecutivo para la construcción de Centro Colibrí de atención a adolescentes, niñas y niños para la vida independiente, en el municipio de Guanajuato, Gto., en la localidad Carbonera.</t>
  </si>
  <si>
    <t>Construcción de la calle principal Eucalipto en el Fracc Arboledas del Municipio de Guanajuato, 2da etapa</t>
  </si>
  <si>
    <t>Pavimentacion, guarniciones y banquetas de la calle Rosa del Fraccionamiento el Solano</t>
  </si>
  <si>
    <t>Construcción de pavimento con piedra en el Municipio de Guanajuato, Gto., en la localidad Marfil, en la colonia El Eden, en la calle San Cayetano</t>
  </si>
  <si>
    <t>Construcción de pavimento con concreto hidráulico en el Municipio de Guanajuato, Gto., en la localidad Marfil, en la colonia Lomas del Padre, en la calle Lomas de San Francisco, 3ra Etapa.</t>
  </si>
  <si>
    <t>Construcción de pavimento con concreto hidráulico, en el Municipio de Guanajuato, Gto., en la localidad Guanajuato, en el callejón Subida Mellado, 1era etapa.</t>
  </si>
  <si>
    <t>Construcción de pavimento con concreto hidráulico, en el Municipio de Guanajuato, Gto., en la localidad Guanajuato, en la callejón transversal 5 señores, 1era etapa.</t>
  </si>
  <si>
    <t>Rehabilitación de pavimento con concreto hidráulico, en el Municipio de Guanajuato, Gto., en la localidad Guanajuato, en el callejón Transversal de Gavilanes, 1era etapa.</t>
  </si>
  <si>
    <t>Rehabilitación de pavimento con piedra, en el Municipio de Guanajuato, Gto., en la localidad Guanajuato, en la calle Del Fresno, 1era etapa.</t>
  </si>
  <si>
    <t>Rehabilitación de pavimento con concreto hidráulico, en el Municipio de Guanajuato, Gto., en la localidad Guanajuato, en la calle El mezquite (momias), 1era etapa.</t>
  </si>
  <si>
    <t>Rehabilitación de pavimento con piedra, en el Municipio de Guanajuato, Gto., en la localidad Guanajuato, en el callejón Del patol, 1era etapa.</t>
  </si>
  <si>
    <t>Rehabilitación de pavimento con piedra, en el Municipio de Guanajuato, Gto., en la localidad Guanajuato, en el callejón Del ejido, 1era etapa.</t>
  </si>
  <si>
    <t>Construcción de pavimento con concreto hidráulico, en el Municipio de Guanajuato, Gto., en la localidad Guanajuato, en el callejón Presa de Rocha 1era etapa.</t>
  </si>
  <si>
    <t>Rehabilitación de pavimento con piedra, en el Municipio de Guanajuato, Gto., en la localidad Guanajuato, en el callejón Subida al cerro del cuarto, 1era etapa.</t>
  </si>
  <si>
    <t>Rehabilitación de pavimento con concreto hidráulico, en el Municipio de Guanajuato, Gto., en la localidad Guanajuato, en el callejón De los camperos, 1era etapa.</t>
  </si>
  <si>
    <t>Construcción de centro colibrí de atención a adolescentes, niñas y niños para la vida independiente, en el municipio de Guanajuato, Gto., en la localidad carbonera. 1era. Etapa.</t>
  </si>
  <si>
    <t>Rehabilitación de techumbre en el foro Plaza de la Hermandad, en el Municipio de Guanajuato, Gto., en la localidad Guanajuato, en la calle Paseo Ashland.</t>
  </si>
  <si>
    <t>Construcción de Estación para Atención de Emergencias, en el Municipio de Guanajuato, Gto. 1era. Etapa</t>
  </si>
  <si>
    <t>Construcción de Parque para patinetas en la Unidad Deportiva Lic. Arnulfo Vázquez Nieto, en el Municipio de Guanajuato</t>
  </si>
  <si>
    <t>Construcción de campo de beisbol, en la Unidad Deportiva Lic. Arnulfo Vázquez Nieto</t>
  </si>
  <si>
    <t>Construcción de Techumbre para cancha de usos múltiples, en el Municipio de Guanajuato, Gto., en la localidad Marfíl, en la calle Alonso de Villaseca.</t>
  </si>
  <si>
    <t>Construcción de Parque público para mascotas, en la Unidad Deportiva Lic. Arnulfo Vazquez Nieto, en el municipio de Guanajuato, 1era etapa.</t>
  </si>
  <si>
    <t>Rehabilitación del Módulo Deportivo "Centro de Iniciación Deportiva Ferrocarril", en el Municipio de Guanajuato, Gto., en la localidad Guanajuato, en la calle Nejayote. 1era etapa.</t>
  </si>
  <si>
    <t>Restauración del Templo de San Roque (cantera en escaleras, impermeabilizante en azotea y pretiles).</t>
  </si>
  <si>
    <t>Proyectos ejecutivos que Fomenten el Desarrollo Turístico Cultural y la Economía Local del Municipio de Guanajuato, Gto</t>
  </si>
  <si>
    <t>Restauración de la Torre de Relojes en el Mercado Hidalgo, en la ciudad de Guanajuato, Gto.</t>
  </si>
  <si>
    <t>Construcción de pavimento con concreto hidráulico en el municipio de Guanajuato, Gto., en la localidad Marfil, en colonia Arroyo Verde, calle Villagrande de la luz.</t>
  </si>
  <si>
    <t>Construcción de pavimento de concreto hidráulico en el municipio de Guanajuato, Gto., en la localidad de Marfil, en la colonia de Lomas del Padre, calle Camino Real.</t>
  </si>
  <si>
    <t xml:space="preserve">Construcción de pavimento con concreto hidráulico en el municipio de Guanajuato, Gto., en la localidad de Marfil, en la colonia Lomas del Padre, en la calle Guanajuato. </t>
  </si>
  <si>
    <t xml:space="preserve">Construcción de pavimento con concreto hidráulico en el municipio de Guanajuato, Gto., en la localidad de Marfil, en la calle Plan de Ayala, 3ra etapa. </t>
  </si>
  <si>
    <t xml:space="preserve">Construcción de pavimento con concreto hidráulico en el municipio de Guanajuato, Gto., en la localidad Yerbabuena, en la colonia Solano, calle Bugambilia (entre calles Rosa y Azalea). </t>
  </si>
  <si>
    <t xml:space="preserve">Construcción de pavimento con concreto hidráulico en el municipio de Guanajuato, Gto., en la localidad de Cuevas (Huachimole de cuevas), calle Corona. </t>
  </si>
  <si>
    <t xml:space="preserve">Construcción de pavimento con piedra bola y huella de concreto en el municipio de Guanajuato, Gto., en la localidad Guanajuato, en la colonia Valenciana, en la calle Camino Real. </t>
  </si>
  <si>
    <t xml:space="preserve">Construcción de pavimento de concreto hidráulico en el municipio de Guanajuato, Gto., en la localidad de Marfil, en la colonia de Lomas del Padre, calle Andrómeda (tramo entre Camino real-calle Orión). </t>
  </si>
  <si>
    <t>Construcción de pavimento de concreto hidráulico en el municipio de Guanajuato, Gto., en la localidad de Yerbabuena, en la Calle Viscainos.</t>
  </si>
  <si>
    <t>Construcción de pavimento de concreto hidráulico en el municipio de Guanajuato, Gto., en la localidad Santa Teresa, en la Calle Aldama y Guanajuato. 1ra. Etapa.</t>
  </si>
  <si>
    <t>Rehabilitación de red de alcantarillado sanitario, drenaje pluvial y red de agua entubada en el municipio de Guanajuato, Gto., en la localidad Marfil, en la Calle Camino a Cervera - Santa Fe (Tramo Fiscalía a Universidad Santa Fe).</t>
  </si>
  <si>
    <t>Rehabilitación de drenaje sanitario en el municipio de Guanajuato, Gto., localidad La Trinidad (segunda etapa).</t>
  </si>
  <si>
    <t>Construcción de red de alcantarillado en el municipio de Guanajuato, Gto., en la localidad Yerbabuena (segunda etapa de cuatro).</t>
  </si>
  <si>
    <t>Rehabilitación de drenaje sanitario en el municipio de Guanajuato, Gto., en la localidad San José de Cervera (tercera etapa de cuatro).</t>
  </si>
  <si>
    <t>Rehabilitación de drenaje sanitario en el municipio de Guanajuato, Gto., en la localidad Santa Teresa (tercera etapa de cuatro).</t>
  </si>
  <si>
    <t>Construcción de techo firme en el Municipio de Guanajuato, Gto., en la localidad Varias</t>
  </si>
  <si>
    <t>Construcción de piso firme en el Municipio de Guanajuato, Gto., en la localidad Varias</t>
  </si>
  <si>
    <t xml:space="preserve">Rehabilitación de cancha multideportiva de prácticas en el municipio de Guanajuato, Gto., en la localidad Guanajuato, en la colonia Paseo de la Presa, en la calle Presa del Saucillo. </t>
  </si>
  <si>
    <t>Rehabilitación de cancha multideportiva de prácticas en el municipio de Guanajuato, Gto., en la localidad Marfil, en la colonia Las Teresas, en la calle Conde de Lemus.</t>
  </si>
  <si>
    <t>Construcción de cancha multideportiva de prácticas en el municipio de Guanajuato, Gto., en la Colonia Centro, en el callejón Sepultura.</t>
  </si>
  <si>
    <t>Rehabilitación de cancha multideportiva de prácticas en el municipio de Guanajuato, Gto., en la localidad Guanajuato, en la colonia Cerro de los Leones, en la calle de Las Flores.</t>
  </si>
  <si>
    <t>Rehabilitación de Camino Rural Puentecillas – Cajones en el Municipio de Guanajuato, Gto., en la localidad Ciénega del Pedregal; tramo: Ciénega del Pedregal – Cajones (2da. Etapa).</t>
  </si>
  <si>
    <t xml:space="preserve">Rehabilitación de Camino Rural en el Municipio de Guanajuato, Gto., en la localidad Cuestecita de San Juan; tramo: Cuestecita de San Juan - Arperos. </t>
  </si>
  <si>
    <t>Rehabilitación de Camino Rural en el Municipio de Guanajuato, Gto., en la localidad La Loma; tramo: Entronque La Palma – La Loma.</t>
  </si>
  <si>
    <t>Rehabilitación de Camino Rural en el Municipio de Guanajuato, Gto., en la localidad Cuevas (Huachimole de Cuevas); tramo: Cuevas - Molineros, (1a. Etapa).</t>
  </si>
  <si>
    <t>Rehabilitación de Camino Rural en el Municipio de Guanajuato,Gto., en la localidad del Zangarro (Zangarro Nuevo), (2da. Etapa).</t>
  </si>
  <si>
    <t>Rehabilitación de drenaje sanitario en el municipio de Guanajuato, Gto., en la localidad los Nicólases (segunda etapa de cuatro)</t>
  </si>
  <si>
    <t>Equipamiento de calentadores solares en el Municipio de Guanajuato, Gto., 1era. Etapa</t>
  </si>
  <si>
    <t>Rehabilitación de caminos rurales con asfalto en varias localidades del Municipio de Guanajuato, Gto., 1era. Etapa</t>
  </si>
  <si>
    <t>Rehabilitación de calles en varias localidades del Municipio de Guanajuato, Gto., 1era. Etapa</t>
  </si>
  <si>
    <t>Modernización de Calle Camino a Cervera - Santa Fe (Tramo Fiscalía a Universidad Santa Fe).</t>
  </si>
  <si>
    <t>Construcción de centro colibrí de atención a adolescentes, niñas y niños para la vida independiente, en el municipio de Guanajuato, Gto., en la localidad carbonera. 2da. Etapa.</t>
  </si>
  <si>
    <t>Construcción de Bowl e iluminación para parque de patinetas en la Unidad Deportiva Lic. Arnulfo Vázquez Nieto, en el municipio de Guanajuato.</t>
  </si>
  <si>
    <t>Construcción de Estación para Atención de Emergencias, en el Municipio de Guanajuato, Gto. 2da. Etapa</t>
  </si>
  <si>
    <t>Construcción de Edificio protección civil en el municipio de Guanajuato, Gto., 1era. Etapa</t>
  </si>
  <si>
    <t>Construcción de Campo de Béisbol, en la Unidad Deportiva Lic. Arnulfo Vázquez Nieto, 2da Etapa.</t>
  </si>
  <si>
    <t>Construcción de canchas de tenis, en la Unidad Deportiva Lic. Arnulfo Vázquez Nieto del municipio de Guanajuato, Gto., en la localidad de Marfil</t>
  </si>
  <si>
    <t>Construcción de cancha de futbol 7, en la Unidad Deportiva Lic. Arnulfo Vázquez Nieto del municipio de Guanajuato, Gto., en la localidad de Marfil</t>
  </si>
  <si>
    <t>Rehabilitación de pavimento con concreto hidráulico, en el Municipio de Guanajuato, Gto., en la localidad de Guanajuato, en los callejones Laurel y Girasol en la Colonia el Zapote</t>
  </si>
  <si>
    <t>Rehabilitación de pavimento con  porfido, en el Municipio de Guanajuato, Gto., en la localidad de Guanajuato, en subida a Panteón Santa Paula (circuito callejón del Espejo, Cañada Honda, de Rivera, del panteón).</t>
  </si>
  <si>
    <t>Rehabilitación de pavimento con concreto hidráulico, en el Municipio de Guanajuato, Gto., en la localidad de Guanajuato, en el callejón transversal de Nejayote</t>
  </si>
  <si>
    <t>Rehabilitación de pavimento con concreto hidráulico, en el Municipio de Guanajuato, Gto., en la localidad de Guanajuato, en el callejón Real en Marfil</t>
  </si>
  <si>
    <t>Rehabilitación de pavimento con concreto hidráulico, en el Municipio de Guanajuato, Gto., en la localidad de Guanajuato, en el callejón transversal de la campana en Marfil</t>
  </si>
  <si>
    <t>Rehabilitación de pavimento con concreto hidráulico, en el Municipio de Guanajuato, Gto., en la localidad de Guanajuato, en el callejón Salamanca en la colonia el Encino</t>
  </si>
  <si>
    <t>Rehabilitación de pavimento con concreto hidráulico, en el Municipio de Guanajuato, Gto., en la localidad de Guanajuato, en el callejón Penjamo en la colonia el Encino</t>
  </si>
  <si>
    <t>Rehabilitación de pavimento con concreto hidráulico, en el Municipio de Guanajuato, Gto., en la localidad de Guanajuato, en el callejón del Musico en el cerro del cuarto</t>
  </si>
  <si>
    <t>Rehabilitación de pavimento con concreto hidráulico, en el Municipio de Guanajuato, Gto., en la localidad de Guanajuato, en el callejón Bajada de Jales en cerro del cuarto</t>
  </si>
  <si>
    <t>Rehabilitación de pavimento con concreto hidráulico, en el Municipio de Guanajuato, Gto., en la localidad de Guanajuato, en el callejón Del Sagrado Corazón</t>
  </si>
  <si>
    <t>Rehabilitación de pavimento con porfido, en el Municipio de Guanajuato, Gto., en la localidad de Guanajuato, en el callejón de Mulas intersección subida a cerro del cuarto</t>
  </si>
  <si>
    <t>Rehabilitación de pavimento con concreto hidráulico, en el Municipio de Guanajuato, Gto., en la localidad de Guanajuato, en colonia Embajadoras, Calle Agua Fuerte.</t>
  </si>
  <si>
    <t>Construcción de pista de bicicross en la Unidad Deportiva Torres Landa del municipio de Guanajuato, Gto., en la localidad de Guanajuato.</t>
  </si>
  <si>
    <t>Rehabilitación de pasto sintético en el campo de futbol de la deportiva Torres Landa del municipio de Guanajuato, Gto., en la localidad Guanajuato.</t>
  </si>
  <si>
    <t>Adecuación de espacio para mercado temporal de productos rurales en el municipio de Guanajuato, Gto.</t>
  </si>
  <si>
    <t>Museografía para el Museo de las Momias</t>
  </si>
  <si>
    <t>Construcción de Módulos de Gaveta en el Panteón Virgen de la Luz para ejercicio 2023.</t>
  </si>
  <si>
    <t>Construcción de Módulo de Gaveta en el Panteón Santa Teresa para ejercicio 2023.</t>
  </si>
  <si>
    <t>Estudios y proyectos</t>
  </si>
  <si>
    <t>Proyecto</t>
  </si>
  <si>
    <t>M2</t>
  </si>
  <si>
    <t>Obra</t>
  </si>
  <si>
    <t>Obra complementaria</t>
  </si>
  <si>
    <t>Edificio Público</t>
  </si>
  <si>
    <t>Campo</t>
  </si>
  <si>
    <t>Cancha</t>
  </si>
  <si>
    <t>m2</t>
  </si>
  <si>
    <t>ml</t>
  </si>
  <si>
    <t xml:space="preserve">beneficiarios </t>
  </si>
  <si>
    <t>cancha</t>
  </si>
  <si>
    <t xml:space="preserve">ml </t>
  </si>
  <si>
    <t>campo</t>
  </si>
  <si>
    <t>Módulos</t>
  </si>
  <si>
    <t>K00010103</t>
  </si>
  <si>
    <t>Obras Por definir</t>
  </si>
  <si>
    <t>Municipio de Guanajuato
Programas y Proyectos de Inversión
Del 1 de Enero al 30 de Septiembre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</si>
</sst>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2" x14ac:knownFonts="1">
    <font>
      <sz val="8"/>
      <color theme="1"/>
      <name val="Arial"/>
      <family val="2"/>
    </font>
    <font>
      <sz val="8"/>
      <color indexed="8"/>
      <name val="Arial"/>
      <family val="2"/>
    </font>
    <font>
      <sz val="10"/>
      <name val="Arial"/>
      <family val="2"/>
    </font>
    <font>
      <sz val="11"/>
      <color indexed="8"/>
      <name val="Calibri"/>
      <family val="2"/>
    </font>
    <font>
      <b/>
      <sz val="8"/>
      <name val="Arial"/>
      <family val="2"/>
    </font>
    <font>
      <b/>
      <sz val="8"/>
      <color indexed="8"/>
      <name val="Arial"/>
      <family val="2"/>
    </font>
    <font>
      <sz val="11"/>
      <color theme="1"/>
      <name val="Calibri"/>
      <family val="2"/>
      <scheme val="minor"/>
    </font>
    <font>
      <b/>
      <sz val="8"/>
      <color theme="1"/>
      <name val="Arial"/>
      <family val="2"/>
    </font>
    <font>
      <b/>
      <vertAlign val="superscript"/>
      <sz val="9.6"/>
      <color theme="1"/>
      <name val="Arial"/>
      <family val="2"/>
    </font>
    <font>
      <sz val="8"/>
      <name val="Arial"/>
      <family val="2"/>
    </font>
    <font>
      <b/>
      <sz val="9.6"/>
      <color rgb="FFFF0000"/>
      <name val="Arial"/>
      <family val="2"/>
    </font>
    <font>
      <sz val="8"/>
      <color theme="1"/>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0">
    <xf numFmtId="0" fontId="0" fillId="0" borderId="0"/>
    <xf numFmtId="164" fontId="2"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4" fontId="2" fillId="0" borderId="0" applyFont="0" applyFill="0" applyBorder="0" applyAlignment="0" applyProtection="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9" fontId="11" fillId="0" borderId="0" applyFont="0" applyFill="0" applyBorder="0" applyAlignment="0" applyProtection="0"/>
    <xf numFmtId="0" fontId="2" fillId="0" borderId="0"/>
    <xf numFmtId="43" fontId="11" fillId="0" borderId="0" applyFont="0" applyFill="0" applyBorder="0" applyAlignment="0" applyProtection="0"/>
  </cellStyleXfs>
  <cellXfs count="33">
    <xf numFmtId="0" fontId="0" fillId="0" borderId="0" xfId="0"/>
    <xf numFmtId="0" fontId="4" fillId="2" borderId="0" xfId="8" applyFont="1" applyFill="1" applyAlignment="1">
      <alignment horizontal="left" vertical="center" wrapText="1"/>
    </xf>
    <xf numFmtId="0" fontId="4" fillId="3" borderId="0" xfId="8" applyFont="1" applyFill="1" applyAlignment="1">
      <alignment horizontal="left" vertical="center" wrapText="1"/>
    </xf>
    <xf numFmtId="0" fontId="0" fillId="0" borderId="0" xfId="0" applyProtection="1">
      <protection locked="0"/>
    </xf>
    <xf numFmtId="0" fontId="0" fillId="0" borderId="0" xfId="0" applyAlignment="1">
      <alignment horizontal="left" wrapText="1" indent="1"/>
    </xf>
    <xf numFmtId="0" fontId="1" fillId="0" borderId="0" xfId="0" applyFont="1" applyAlignment="1">
      <alignment horizontal="left" wrapText="1" indent="1"/>
    </xf>
    <xf numFmtId="0" fontId="0" fillId="0" borderId="0" xfId="0" applyAlignment="1">
      <alignment wrapText="1"/>
    </xf>
    <xf numFmtId="0" fontId="7" fillId="0" borderId="0" xfId="0" applyFont="1"/>
    <xf numFmtId="0" fontId="7" fillId="0" borderId="0" xfId="0" applyFont="1" applyAlignment="1">
      <alignment horizontal="justify" wrapText="1"/>
    </xf>
    <xf numFmtId="0" fontId="4" fillId="4" borderId="6" xfId="0" applyFont="1" applyFill="1" applyBorder="1" applyAlignment="1" applyProtection="1">
      <alignment horizontal="center" wrapText="1"/>
      <protection locked="0"/>
    </xf>
    <xf numFmtId="0" fontId="4" fillId="4" borderId="1" xfId="16" applyFont="1" applyFill="1" applyBorder="1" applyAlignment="1" applyProtection="1">
      <alignment horizontal="center" vertical="top" wrapText="1"/>
      <protection locked="0"/>
    </xf>
    <xf numFmtId="0" fontId="4" fillId="4" borderId="2" xfId="0" applyFont="1" applyFill="1" applyBorder="1" applyAlignment="1" applyProtection="1">
      <alignment horizontal="center" wrapText="1"/>
      <protection locked="0"/>
    </xf>
    <xf numFmtId="0" fontId="4" fillId="4" borderId="3" xfId="0" applyFont="1" applyFill="1" applyBorder="1" applyAlignment="1" applyProtection="1">
      <alignment horizontal="center" wrapText="1"/>
      <protection locked="0"/>
    </xf>
    <xf numFmtId="0" fontId="4" fillId="4" borderId="4" xfId="0" applyFont="1" applyFill="1" applyBorder="1" applyAlignment="1" applyProtection="1">
      <alignment horizontal="center" wrapText="1"/>
      <protection locked="0"/>
    </xf>
    <xf numFmtId="0" fontId="4" fillId="4" borderId="2" xfId="0" applyFont="1" applyFill="1" applyBorder="1" applyAlignment="1" applyProtection="1">
      <alignment horizontal="left"/>
      <protection locked="0"/>
    </xf>
    <xf numFmtId="0" fontId="4" fillId="4" borderId="2" xfId="11" applyFont="1" applyFill="1" applyBorder="1" applyAlignment="1" applyProtection="1">
      <alignment horizontal="left" vertical="center"/>
      <protection locked="0"/>
    </xf>
    <xf numFmtId="0" fontId="4" fillId="4" borderId="4" xfId="11" applyFont="1" applyFill="1" applyBorder="1" applyAlignment="1" applyProtection="1">
      <alignment horizontal="center" vertical="center"/>
      <protection locked="0"/>
    </xf>
    <xf numFmtId="0" fontId="4" fillId="4" borderId="5" xfId="16" applyFont="1" applyFill="1" applyBorder="1" applyAlignment="1" applyProtection="1">
      <alignment horizontal="center" vertical="top" wrapText="1"/>
      <protection locked="0"/>
    </xf>
    <xf numFmtId="0" fontId="4" fillId="4" borderId="6" xfId="0" applyFont="1" applyFill="1" applyBorder="1" applyAlignment="1" applyProtection="1">
      <alignment horizontal="center" vertical="center" wrapText="1"/>
      <protection locked="0"/>
    </xf>
    <xf numFmtId="4" fontId="4" fillId="4" borderId="6" xfId="11" applyNumberFormat="1"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Continuous" wrapText="1"/>
      <protection locked="0"/>
    </xf>
    <xf numFmtId="0" fontId="4" fillId="4" borderId="3" xfId="0" applyFont="1" applyFill="1" applyBorder="1" applyAlignment="1" applyProtection="1">
      <alignment horizontal="centerContinuous" wrapText="1"/>
      <protection locked="0"/>
    </xf>
    <xf numFmtId="0" fontId="4" fillId="4" borderId="4" xfId="0" applyFont="1" applyFill="1" applyBorder="1" applyAlignment="1" applyProtection="1">
      <alignment horizontal="centerContinuous" wrapText="1"/>
      <protection locked="0"/>
    </xf>
    <xf numFmtId="0" fontId="9" fillId="0" borderId="6" xfId="18" applyFont="1" applyFill="1" applyBorder="1" applyAlignment="1">
      <alignment horizontal="center" vertical="center" wrapText="1"/>
    </xf>
    <xf numFmtId="0" fontId="9" fillId="0" borderId="6" xfId="0" applyFont="1" applyFill="1" applyBorder="1" applyAlignment="1" applyProtection="1">
      <alignment horizontal="justify" vertical="center"/>
      <protection locked="0"/>
    </xf>
    <xf numFmtId="4" fontId="9" fillId="0" borderId="6" xfId="0" applyNumberFormat="1" applyFont="1" applyFill="1" applyBorder="1" applyAlignment="1" applyProtection="1">
      <alignment vertical="center"/>
      <protection locked="0"/>
    </xf>
    <xf numFmtId="2" fontId="9" fillId="0" borderId="6" xfId="2" applyNumberFormat="1" applyFont="1" applyFill="1" applyBorder="1" applyAlignment="1">
      <alignment horizontal="right" vertical="center" wrapText="1"/>
    </xf>
    <xf numFmtId="2" fontId="9" fillId="0" borderId="6" xfId="2" applyNumberFormat="1" applyFont="1" applyFill="1" applyBorder="1" applyAlignment="1">
      <alignment horizontal="center" vertical="center" wrapText="1"/>
    </xf>
    <xf numFmtId="0" fontId="0" fillId="0" borderId="0" xfId="0" applyFont="1" applyProtection="1">
      <protection locked="0"/>
    </xf>
    <xf numFmtId="4" fontId="0" fillId="0" borderId="0" xfId="0" applyNumberFormat="1" applyProtection="1">
      <protection locked="0"/>
    </xf>
    <xf numFmtId="43" fontId="0" fillId="0" borderId="0" xfId="19" applyFont="1" applyProtection="1">
      <protection locked="0"/>
    </xf>
    <xf numFmtId="0" fontId="4" fillId="4" borderId="6" xfId="0" applyFont="1" applyFill="1" applyBorder="1" applyAlignment="1" applyProtection="1">
      <alignment horizontal="center" wrapText="1"/>
      <protection locked="0"/>
    </xf>
    <xf numFmtId="9" fontId="9" fillId="0" borderId="6" xfId="17" applyFont="1" applyFill="1" applyBorder="1" applyAlignment="1">
      <alignment horizontal="center" vertical="center" wrapText="1"/>
    </xf>
  </cellXfs>
  <cellStyles count="20">
    <cellStyle name="Euro" xfId="1"/>
    <cellStyle name="Millares" xfId="19"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2 2 2 2" xfId="1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1"/>
  <sheetViews>
    <sheetView showGridLines="0" tabSelected="1" zoomScaleNormal="100" workbookViewId="0">
      <pane xSplit="4" ySplit="3" topLeftCell="E4" activePane="bottomRight" state="frozen"/>
      <selection pane="topRight" activeCell="E1" sqref="E1"/>
      <selection pane="bottomLeft" activeCell="A4" sqref="A4"/>
      <selection pane="bottomRight" activeCell="M5" sqref="M5"/>
    </sheetView>
  </sheetViews>
  <sheetFormatPr baseColWidth="10" defaultColWidth="12" defaultRowHeight="10.199999999999999" x14ac:dyDescent="0.2"/>
  <cols>
    <col min="1" max="1" width="19.85546875" style="3" customWidth="1"/>
    <col min="2" max="2" width="26.28515625" style="3" bestFit="1" customWidth="1"/>
    <col min="3" max="3" width="35.28515625" style="3" bestFit="1" customWidth="1"/>
    <col min="4" max="5" width="15.42578125" style="3" bestFit="1" customWidth="1"/>
    <col min="6" max="6" width="14" style="3" customWidth="1"/>
    <col min="7" max="11" width="13.28515625" style="3" customWidth="1"/>
    <col min="12" max="15" width="11.85546875" style="3" customWidth="1"/>
    <col min="16" max="16384" width="12" style="3"/>
  </cols>
  <sheetData>
    <row r="1" spans="1:15" customFormat="1" ht="35.1" customHeight="1" x14ac:dyDescent="0.2">
      <c r="A1" s="31" t="s">
        <v>175</v>
      </c>
      <c r="B1" s="31"/>
      <c r="C1" s="31"/>
      <c r="D1" s="31"/>
      <c r="E1" s="31"/>
      <c r="F1" s="31"/>
      <c r="G1" s="31"/>
      <c r="H1" s="31"/>
      <c r="I1" s="31"/>
      <c r="J1" s="31"/>
      <c r="K1" s="31"/>
      <c r="L1" s="31"/>
      <c r="M1" s="31"/>
      <c r="N1" s="31"/>
      <c r="O1" s="31"/>
    </row>
    <row r="2" spans="1:15" customFormat="1" ht="12.75" customHeight="1" x14ac:dyDescent="0.2">
      <c r="A2" s="10"/>
      <c r="B2" s="10"/>
      <c r="C2" s="10"/>
      <c r="D2" s="10"/>
      <c r="E2" s="11"/>
      <c r="F2" s="12" t="s">
        <v>0</v>
      </c>
      <c r="G2" s="13"/>
      <c r="H2" s="20"/>
      <c r="I2" s="21" t="s">
        <v>1</v>
      </c>
      <c r="J2" s="21"/>
      <c r="K2" s="22"/>
      <c r="L2" s="14" t="s">
        <v>2</v>
      </c>
      <c r="M2" s="13"/>
      <c r="N2" s="15" t="s">
        <v>3</v>
      </c>
      <c r="O2" s="16"/>
    </row>
    <row r="3" spans="1:15" customFormat="1" ht="21.9" customHeight="1" x14ac:dyDescent="0.2">
      <c r="A3" s="17" t="s">
        <v>4</v>
      </c>
      <c r="B3" s="17" t="s">
        <v>5</v>
      </c>
      <c r="C3" s="17" t="s">
        <v>6</v>
      </c>
      <c r="D3" s="17" t="s">
        <v>7</v>
      </c>
      <c r="E3" s="18" t="s">
        <v>8</v>
      </c>
      <c r="F3" s="18" t="s">
        <v>9</v>
      </c>
      <c r="G3" s="18" t="s">
        <v>10</v>
      </c>
      <c r="H3" s="18" t="s">
        <v>11</v>
      </c>
      <c r="I3" s="18" t="s">
        <v>9</v>
      </c>
      <c r="J3" s="18" t="s">
        <v>12</v>
      </c>
      <c r="K3" s="18" t="s">
        <v>13</v>
      </c>
      <c r="L3" s="9" t="s">
        <v>14</v>
      </c>
      <c r="M3" s="9" t="s">
        <v>15</v>
      </c>
      <c r="N3" s="19" t="s">
        <v>16</v>
      </c>
      <c r="O3" s="19" t="s">
        <v>17</v>
      </c>
    </row>
    <row r="4" spans="1:15" s="28" customFormat="1" ht="51" x14ac:dyDescent="0.2">
      <c r="A4" s="23" t="s">
        <v>42</v>
      </c>
      <c r="B4" s="24" t="s">
        <v>52</v>
      </c>
      <c r="C4" s="24" t="s">
        <v>65</v>
      </c>
      <c r="D4" s="24" t="s">
        <v>66</v>
      </c>
      <c r="E4" s="25">
        <v>0</v>
      </c>
      <c r="F4" s="25">
        <v>256207.57</v>
      </c>
      <c r="G4" s="25">
        <v>256207.57</v>
      </c>
      <c r="H4" s="26">
        <v>1</v>
      </c>
      <c r="I4" s="27">
        <v>0</v>
      </c>
      <c r="J4" s="27">
        <v>1</v>
      </c>
      <c r="K4" s="27" t="s">
        <v>159</v>
      </c>
      <c r="L4" s="32">
        <v>0</v>
      </c>
      <c r="M4" s="32">
        <f t="shared" ref="M4:M27" si="0">G4/F4</f>
        <v>1</v>
      </c>
      <c r="N4" s="32">
        <f>J4/H4</f>
        <v>1</v>
      </c>
      <c r="O4" s="32">
        <v>0</v>
      </c>
    </row>
    <row r="5" spans="1:15" s="28" customFormat="1" ht="61.2" x14ac:dyDescent="0.2">
      <c r="A5" s="23" t="s">
        <v>42</v>
      </c>
      <c r="B5" s="24" t="s">
        <v>52</v>
      </c>
      <c r="C5" s="24" t="s">
        <v>67</v>
      </c>
      <c r="D5" s="24" t="s">
        <v>66</v>
      </c>
      <c r="E5" s="25">
        <v>0</v>
      </c>
      <c r="F5" s="25">
        <v>347905.52</v>
      </c>
      <c r="G5" s="25">
        <v>347905.51</v>
      </c>
      <c r="H5" s="26">
        <v>1</v>
      </c>
      <c r="I5" s="27">
        <v>0</v>
      </c>
      <c r="J5" s="27">
        <v>1</v>
      </c>
      <c r="K5" s="27" t="s">
        <v>159</v>
      </c>
      <c r="L5" s="32">
        <v>0</v>
      </c>
      <c r="M5" s="32">
        <f t="shared" si="0"/>
        <v>0.99999997125656415</v>
      </c>
      <c r="N5" s="32">
        <f t="shared" ref="N5:N14" si="1">J5/H5</f>
        <v>1</v>
      </c>
      <c r="O5" s="32">
        <v>0</v>
      </c>
    </row>
    <row r="6" spans="1:15" s="28" customFormat="1" ht="71.400000000000006" x14ac:dyDescent="0.2">
      <c r="A6" s="23" t="s">
        <v>42</v>
      </c>
      <c r="B6" s="24" t="s">
        <v>52</v>
      </c>
      <c r="C6" s="24" t="s">
        <v>68</v>
      </c>
      <c r="D6" s="24" t="s">
        <v>66</v>
      </c>
      <c r="E6" s="25">
        <v>0</v>
      </c>
      <c r="F6" s="25">
        <v>649950.02</v>
      </c>
      <c r="G6" s="25">
        <v>649950.02</v>
      </c>
      <c r="H6" s="26">
        <v>1</v>
      </c>
      <c r="I6" s="27">
        <v>0</v>
      </c>
      <c r="J6" s="27">
        <v>1</v>
      </c>
      <c r="K6" s="27" t="s">
        <v>159</v>
      </c>
      <c r="L6" s="32">
        <v>0</v>
      </c>
      <c r="M6" s="32">
        <f t="shared" si="0"/>
        <v>1</v>
      </c>
      <c r="N6" s="32">
        <f t="shared" si="1"/>
        <v>1</v>
      </c>
      <c r="O6" s="32">
        <v>0</v>
      </c>
    </row>
    <row r="7" spans="1:15" s="28" customFormat="1" ht="61.2" x14ac:dyDescent="0.2">
      <c r="A7" s="23" t="s">
        <v>42</v>
      </c>
      <c r="B7" s="24" t="s">
        <v>52</v>
      </c>
      <c r="C7" s="24" t="s">
        <v>69</v>
      </c>
      <c r="D7" s="24" t="s">
        <v>66</v>
      </c>
      <c r="E7" s="25">
        <v>0</v>
      </c>
      <c r="F7" s="25">
        <v>649153.96</v>
      </c>
      <c r="G7" s="25">
        <v>649153.96</v>
      </c>
      <c r="H7" s="26">
        <v>1</v>
      </c>
      <c r="I7" s="27">
        <v>0</v>
      </c>
      <c r="J7" s="27">
        <v>1</v>
      </c>
      <c r="K7" s="27" t="s">
        <v>159</v>
      </c>
      <c r="L7" s="32">
        <v>0</v>
      </c>
      <c r="M7" s="32">
        <f t="shared" si="0"/>
        <v>1</v>
      </c>
      <c r="N7" s="32">
        <f t="shared" si="1"/>
        <v>1</v>
      </c>
      <c r="O7" s="32">
        <v>0</v>
      </c>
    </row>
    <row r="8" spans="1:15" s="28" customFormat="1" ht="61.2" x14ac:dyDescent="0.2">
      <c r="A8" s="23" t="s">
        <v>42</v>
      </c>
      <c r="B8" s="24" t="s">
        <v>52</v>
      </c>
      <c r="C8" s="24" t="s">
        <v>70</v>
      </c>
      <c r="D8" s="24" t="s">
        <v>66</v>
      </c>
      <c r="E8" s="25">
        <v>0</v>
      </c>
      <c r="F8" s="25">
        <v>649488.90999999992</v>
      </c>
      <c r="G8" s="25">
        <v>649488.91</v>
      </c>
      <c r="H8" s="26">
        <v>1</v>
      </c>
      <c r="I8" s="27">
        <v>0</v>
      </c>
      <c r="J8" s="27">
        <v>1</v>
      </c>
      <c r="K8" s="27" t="s">
        <v>159</v>
      </c>
      <c r="L8" s="32">
        <v>0</v>
      </c>
      <c r="M8" s="32">
        <f t="shared" si="0"/>
        <v>1.0000000000000002</v>
      </c>
      <c r="N8" s="32">
        <f t="shared" si="1"/>
        <v>1</v>
      </c>
      <c r="O8" s="32">
        <v>0</v>
      </c>
    </row>
    <row r="9" spans="1:15" s="28" customFormat="1" ht="61.2" x14ac:dyDescent="0.2">
      <c r="A9" s="23" t="s">
        <v>42</v>
      </c>
      <c r="B9" s="24" t="s">
        <v>52</v>
      </c>
      <c r="C9" s="24" t="s">
        <v>71</v>
      </c>
      <c r="D9" s="24" t="s">
        <v>66</v>
      </c>
      <c r="E9" s="25">
        <v>0</v>
      </c>
      <c r="F9" s="25">
        <v>361283.27999999997</v>
      </c>
      <c r="G9" s="25">
        <v>348768.25</v>
      </c>
      <c r="H9" s="26">
        <v>1</v>
      </c>
      <c r="I9" s="27">
        <v>0</v>
      </c>
      <c r="J9" s="27">
        <v>1</v>
      </c>
      <c r="K9" s="27" t="s">
        <v>159</v>
      </c>
      <c r="L9" s="32">
        <v>0</v>
      </c>
      <c r="M9" s="32">
        <f t="shared" si="0"/>
        <v>0.9653595095792975</v>
      </c>
      <c r="N9" s="32">
        <f t="shared" si="1"/>
        <v>1</v>
      </c>
      <c r="O9" s="32">
        <v>0</v>
      </c>
    </row>
    <row r="10" spans="1:15" s="28" customFormat="1" ht="61.2" x14ac:dyDescent="0.2">
      <c r="A10" s="23" t="s">
        <v>42</v>
      </c>
      <c r="B10" s="24" t="s">
        <v>52</v>
      </c>
      <c r="C10" s="24" t="s">
        <v>72</v>
      </c>
      <c r="D10" s="24" t="s">
        <v>66</v>
      </c>
      <c r="E10" s="25">
        <v>0</v>
      </c>
      <c r="F10" s="25">
        <v>707254.25</v>
      </c>
      <c r="G10" s="25">
        <f>568884.06+113199.44</f>
        <v>682083.5</v>
      </c>
      <c r="H10" s="26">
        <v>1</v>
      </c>
      <c r="I10" s="27">
        <v>0</v>
      </c>
      <c r="J10" s="27">
        <v>1</v>
      </c>
      <c r="K10" s="27" t="s">
        <v>159</v>
      </c>
      <c r="L10" s="32">
        <v>0</v>
      </c>
      <c r="M10" s="32">
        <f t="shared" si="0"/>
        <v>0.96441060622824115</v>
      </c>
      <c r="N10" s="32">
        <f t="shared" si="1"/>
        <v>1</v>
      </c>
      <c r="O10" s="32">
        <v>0</v>
      </c>
    </row>
    <row r="11" spans="1:15" s="28" customFormat="1" ht="40.799999999999997" x14ac:dyDescent="0.2">
      <c r="A11" s="23" t="s">
        <v>42</v>
      </c>
      <c r="B11" s="24" t="s">
        <v>52</v>
      </c>
      <c r="C11" s="24" t="s">
        <v>73</v>
      </c>
      <c r="D11" s="24" t="s">
        <v>66</v>
      </c>
      <c r="E11" s="25">
        <v>0</v>
      </c>
      <c r="F11" s="25">
        <v>199977.27</v>
      </c>
      <c r="G11" s="25">
        <v>199977.27</v>
      </c>
      <c r="H11" s="26">
        <v>1</v>
      </c>
      <c r="I11" s="27">
        <v>0</v>
      </c>
      <c r="J11" s="27">
        <v>1</v>
      </c>
      <c r="K11" s="27" t="s">
        <v>159</v>
      </c>
      <c r="L11" s="32">
        <v>0</v>
      </c>
      <c r="M11" s="32">
        <f t="shared" si="0"/>
        <v>1</v>
      </c>
      <c r="N11" s="32">
        <f t="shared" si="1"/>
        <v>1</v>
      </c>
      <c r="O11" s="32">
        <v>0</v>
      </c>
    </row>
    <row r="12" spans="1:15" s="28" customFormat="1" ht="51" x14ac:dyDescent="0.2">
      <c r="A12" s="23" t="s">
        <v>42</v>
      </c>
      <c r="B12" s="24" t="s">
        <v>52</v>
      </c>
      <c r="C12" s="24" t="s">
        <v>74</v>
      </c>
      <c r="D12" s="24" t="s">
        <v>66</v>
      </c>
      <c r="E12" s="25">
        <v>0</v>
      </c>
      <c r="F12" s="25">
        <v>599766.4</v>
      </c>
      <c r="G12" s="25">
        <v>599766.4</v>
      </c>
      <c r="H12" s="26">
        <v>1</v>
      </c>
      <c r="I12" s="27">
        <v>0</v>
      </c>
      <c r="J12" s="27">
        <v>1</v>
      </c>
      <c r="K12" s="27" t="s">
        <v>159</v>
      </c>
      <c r="L12" s="32">
        <v>0</v>
      </c>
      <c r="M12" s="32">
        <f t="shared" si="0"/>
        <v>1</v>
      </c>
      <c r="N12" s="32">
        <f t="shared" si="1"/>
        <v>1</v>
      </c>
      <c r="O12" s="32">
        <v>0</v>
      </c>
    </row>
    <row r="13" spans="1:15" s="28" customFormat="1" ht="61.2" x14ac:dyDescent="0.2">
      <c r="A13" s="23" t="s">
        <v>42</v>
      </c>
      <c r="B13" s="24" t="s">
        <v>52</v>
      </c>
      <c r="C13" s="24" t="s">
        <v>75</v>
      </c>
      <c r="D13" s="24" t="s">
        <v>66</v>
      </c>
      <c r="E13" s="25">
        <v>0</v>
      </c>
      <c r="F13" s="25">
        <v>911565.5</v>
      </c>
      <c r="G13" s="25">
        <v>911565.5</v>
      </c>
      <c r="H13" s="26">
        <v>1</v>
      </c>
      <c r="I13" s="27">
        <v>0</v>
      </c>
      <c r="J13" s="27">
        <v>1</v>
      </c>
      <c r="K13" s="27" t="s">
        <v>159</v>
      </c>
      <c r="L13" s="32">
        <v>0</v>
      </c>
      <c r="M13" s="32">
        <f t="shared" si="0"/>
        <v>1</v>
      </c>
      <c r="N13" s="32">
        <f t="shared" si="1"/>
        <v>1</v>
      </c>
      <c r="O13" s="32">
        <v>0</v>
      </c>
    </row>
    <row r="14" spans="1:15" s="28" customFormat="1" ht="61.2" x14ac:dyDescent="0.2">
      <c r="A14" s="23" t="s">
        <v>42</v>
      </c>
      <c r="B14" s="24" t="s">
        <v>52</v>
      </c>
      <c r="C14" s="24" t="s">
        <v>76</v>
      </c>
      <c r="D14" s="24" t="s">
        <v>66</v>
      </c>
      <c r="E14" s="25">
        <v>0</v>
      </c>
      <c r="F14" s="25">
        <v>103962.69</v>
      </c>
      <c r="G14" s="25">
        <v>103962.69</v>
      </c>
      <c r="H14" s="26">
        <v>1</v>
      </c>
      <c r="I14" s="27">
        <v>0</v>
      </c>
      <c r="J14" s="27">
        <v>1</v>
      </c>
      <c r="K14" s="27" t="s">
        <v>159</v>
      </c>
      <c r="L14" s="32">
        <v>0</v>
      </c>
      <c r="M14" s="32">
        <f t="shared" si="0"/>
        <v>1</v>
      </c>
      <c r="N14" s="32">
        <f t="shared" si="1"/>
        <v>1</v>
      </c>
      <c r="O14" s="32">
        <v>0</v>
      </c>
    </row>
    <row r="15" spans="1:15" s="28" customFormat="1" ht="30.6" x14ac:dyDescent="0.2">
      <c r="A15" s="23" t="s">
        <v>43</v>
      </c>
      <c r="B15" s="24" t="s">
        <v>53</v>
      </c>
      <c r="C15" s="24" t="s">
        <v>77</v>
      </c>
      <c r="D15" s="24" t="s">
        <v>66</v>
      </c>
      <c r="E15" s="25">
        <v>0</v>
      </c>
      <c r="F15" s="25">
        <f>11313770.97+251326.65</f>
        <v>11565097.620000001</v>
      </c>
      <c r="G15" s="25">
        <v>11066579.966</v>
      </c>
      <c r="H15" s="26">
        <v>3532.22</v>
      </c>
      <c r="I15" s="27">
        <v>4736.8</v>
      </c>
      <c r="J15" s="27">
        <v>4736.8</v>
      </c>
      <c r="K15" s="27" t="s">
        <v>160</v>
      </c>
      <c r="L15" s="32">
        <v>0</v>
      </c>
      <c r="M15" s="32">
        <f t="shared" si="0"/>
        <v>0.95689464366146859</v>
      </c>
      <c r="N15" s="32">
        <f>J15/H15</f>
        <v>1.3410263233886905</v>
      </c>
      <c r="O15" s="32">
        <f>J15/I15</f>
        <v>1</v>
      </c>
    </row>
    <row r="16" spans="1:15" s="28" customFormat="1" ht="30.6" x14ac:dyDescent="0.2">
      <c r="A16" s="23" t="s">
        <v>43</v>
      </c>
      <c r="B16" s="24" t="s">
        <v>53</v>
      </c>
      <c r="C16" s="24" t="s">
        <v>78</v>
      </c>
      <c r="D16" s="24" t="s">
        <v>66</v>
      </c>
      <c r="E16" s="25">
        <v>0</v>
      </c>
      <c r="F16" s="25">
        <f>4813639.49+592741.78</f>
        <v>5406381.2700000005</v>
      </c>
      <c r="G16" s="25">
        <v>5397822.0600000005</v>
      </c>
      <c r="H16" s="26">
        <v>3142.63</v>
      </c>
      <c r="I16" s="27">
        <v>3138.25</v>
      </c>
      <c r="J16" s="27">
        <v>3138.25</v>
      </c>
      <c r="K16" s="27" t="s">
        <v>160</v>
      </c>
      <c r="L16" s="32">
        <v>0</v>
      </c>
      <c r="M16" s="32">
        <f t="shared" si="0"/>
        <v>0.99841683196716169</v>
      </c>
      <c r="N16" s="32">
        <f t="shared" ref="N16:N81" si="2">J16/H16</f>
        <v>0.9986062629071828</v>
      </c>
      <c r="O16" s="32">
        <v>1</v>
      </c>
    </row>
    <row r="17" spans="1:15" s="28" customFormat="1" ht="40.799999999999997" x14ac:dyDescent="0.2">
      <c r="A17" s="23" t="s">
        <v>43</v>
      </c>
      <c r="B17" s="24" t="s">
        <v>53</v>
      </c>
      <c r="C17" s="24" t="s">
        <v>79</v>
      </c>
      <c r="D17" s="24" t="s">
        <v>66</v>
      </c>
      <c r="E17" s="25">
        <v>0</v>
      </c>
      <c r="F17" s="25">
        <v>1311524.5899999999</v>
      </c>
      <c r="G17" s="25">
        <v>1311524.58</v>
      </c>
      <c r="H17" s="26">
        <v>819.44</v>
      </c>
      <c r="I17" s="27">
        <v>1131.45</v>
      </c>
      <c r="J17" s="27">
        <v>1131.45</v>
      </c>
      <c r="K17" s="27" t="s">
        <v>160</v>
      </c>
      <c r="L17" s="32">
        <v>0</v>
      </c>
      <c r="M17" s="32">
        <f t="shared" si="0"/>
        <v>0.99999999237528614</v>
      </c>
      <c r="N17" s="32">
        <f t="shared" si="2"/>
        <v>1.3807600312408475</v>
      </c>
      <c r="O17" s="32">
        <f>J17/I17</f>
        <v>1</v>
      </c>
    </row>
    <row r="18" spans="1:15" s="28" customFormat="1" ht="61.2" x14ac:dyDescent="0.2">
      <c r="A18" s="23" t="s">
        <v>43</v>
      </c>
      <c r="B18" s="24" t="s">
        <v>53</v>
      </c>
      <c r="C18" s="24" t="s">
        <v>80</v>
      </c>
      <c r="D18" s="24" t="s">
        <v>66</v>
      </c>
      <c r="E18" s="25">
        <v>0</v>
      </c>
      <c r="F18" s="25">
        <v>3942572.03</v>
      </c>
      <c r="G18" s="25">
        <v>3668545.5951999999</v>
      </c>
      <c r="H18" s="26">
        <v>2323.21</v>
      </c>
      <c r="I18" s="27">
        <v>2417.1</v>
      </c>
      <c r="J18" s="27">
        <v>2417.1</v>
      </c>
      <c r="K18" s="27" t="s">
        <v>160</v>
      </c>
      <c r="L18" s="32">
        <v>0</v>
      </c>
      <c r="M18" s="32">
        <f t="shared" si="0"/>
        <v>0.93049551594368718</v>
      </c>
      <c r="N18" s="32">
        <f t="shared" si="2"/>
        <v>1.0404139100640923</v>
      </c>
      <c r="O18" s="32">
        <v>1</v>
      </c>
    </row>
    <row r="19" spans="1:15" s="28" customFormat="1" ht="51" x14ac:dyDescent="0.2">
      <c r="A19" s="23" t="s">
        <v>43</v>
      </c>
      <c r="B19" s="24" t="s">
        <v>52</v>
      </c>
      <c r="C19" s="24" t="s">
        <v>81</v>
      </c>
      <c r="D19" s="24" t="s">
        <v>66</v>
      </c>
      <c r="E19" s="25">
        <v>0</v>
      </c>
      <c r="F19" s="25">
        <v>501045.49</v>
      </c>
      <c r="G19" s="25">
        <v>203618.28</v>
      </c>
      <c r="H19" s="26">
        <v>456.49</v>
      </c>
      <c r="I19" s="27">
        <v>0</v>
      </c>
      <c r="J19" s="27">
        <v>456.49</v>
      </c>
      <c r="K19" s="27" t="s">
        <v>160</v>
      </c>
      <c r="L19" s="32">
        <v>0</v>
      </c>
      <c r="M19" s="32">
        <f t="shared" si="0"/>
        <v>0.40638681330112364</v>
      </c>
      <c r="N19" s="32">
        <f t="shared" si="2"/>
        <v>1</v>
      </c>
      <c r="O19" s="32">
        <v>0</v>
      </c>
    </row>
    <row r="20" spans="1:15" s="28" customFormat="1" ht="51" x14ac:dyDescent="0.2">
      <c r="A20" s="23" t="s">
        <v>43</v>
      </c>
      <c r="B20" s="24" t="s">
        <v>52</v>
      </c>
      <c r="C20" s="24" t="s">
        <v>82</v>
      </c>
      <c r="D20" s="24" t="s">
        <v>66</v>
      </c>
      <c r="E20" s="25">
        <v>0</v>
      </c>
      <c r="F20" s="25">
        <f>1499394.31-225890.6</f>
        <v>1273503.71</v>
      </c>
      <c r="G20" s="25">
        <v>1273503.71</v>
      </c>
      <c r="H20" s="26">
        <v>181.34</v>
      </c>
      <c r="I20" s="27">
        <v>209.63</v>
      </c>
      <c r="J20" s="27">
        <v>209.63</v>
      </c>
      <c r="K20" s="27" t="s">
        <v>160</v>
      </c>
      <c r="L20" s="32">
        <v>0</v>
      </c>
      <c r="M20" s="32">
        <f t="shared" si="0"/>
        <v>1</v>
      </c>
      <c r="N20" s="32">
        <f t="shared" si="2"/>
        <v>1.1560052939230174</v>
      </c>
      <c r="O20" s="32">
        <v>1</v>
      </c>
    </row>
    <row r="21" spans="1:15" s="28" customFormat="1" ht="51" x14ac:dyDescent="0.2">
      <c r="A21" s="23" t="s">
        <v>44</v>
      </c>
      <c r="B21" s="24" t="s">
        <v>52</v>
      </c>
      <c r="C21" s="24" t="s">
        <v>83</v>
      </c>
      <c r="D21" s="24" t="s">
        <v>66</v>
      </c>
      <c r="E21" s="25">
        <v>0</v>
      </c>
      <c r="F21" s="25">
        <f>538692.18-81210.71</f>
        <v>457481.47000000003</v>
      </c>
      <c r="G21" s="25">
        <v>457481.47</v>
      </c>
      <c r="H21" s="26">
        <v>216.22</v>
      </c>
      <c r="I21" s="27">
        <v>243.75</v>
      </c>
      <c r="J21" s="27">
        <v>243.75</v>
      </c>
      <c r="K21" s="27" t="s">
        <v>160</v>
      </c>
      <c r="L21" s="32">
        <v>0</v>
      </c>
      <c r="M21" s="32">
        <f t="shared" si="0"/>
        <v>0.99999999999999989</v>
      </c>
      <c r="N21" s="32">
        <f>J21/H21</f>
        <v>1.1273240218296179</v>
      </c>
      <c r="O21" s="32">
        <v>1</v>
      </c>
    </row>
    <row r="22" spans="1:15" s="28" customFormat="1" ht="40.799999999999997" x14ac:dyDescent="0.2">
      <c r="A22" s="23" t="s">
        <v>44</v>
      </c>
      <c r="B22" s="24" t="s">
        <v>52</v>
      </c>
      <c r="C22" s="24" t="s">
        <v>84</v>
      </c>
      <c r="D22" s="24" t="s">
        <v>66</v>
      </c>
      <c r="E22" s="25">
        <v>0</v>
      </c>
      <c r="F22" s="25">
        <f>935940.76-25407.76</f>
        <v>910533</v>
      </c>
      <c r="G22" s="25">
        <v>910533</v>
      </c>
      <c r="H22" s="26">
        <v>91.1</v>
      </c>
      <c r="I22" s="27">
        <v>95.91</v>
      </c>
      <c r="J22" s="27">
        <v>95.91</v>
      </c>
      <c r="K22" s="27" t="s">
        <v>160</v>
      </c>
      <c r="L22" s="32">
        <v>0</v>
      </c>
      <c r="M22" s="32">
        <f t="shared" si="0"/>
        <v>1</v>
      </c>
      <c r="N22" s="32">
        <f t="shared" si="2"/>
        <v>1.0527991218441273</v>
      </c>
      <c r="O22" s="32">
        <f>J22/I22</f>
        <v>1</v>
      </c>
    </row>
    <row r="23" spans="1:15" s="28" customFormat="1" ht="51" x14ac:dyDescent="0.2">
      <c r="A23" s="23" t="s">
        <v>44</v>
      </c>
      <c r="B23" s="24" t="s">
        <v>52</v>
      </c>
      <c r="C23" s="24" t="s">
        <v>85</v>
      </c>
      <c r="D23" s="24" t="s">
        <v>66</v>
      </c>
      <c r="E23" s="25">
        <v>0</v>
      </c>
      <c r="F23" s="25">
        <f>2453997.37-551752.82</f>
        <v>1902244.5500000003</v>
      </c>
      <c r="G23" s="25">
        <v>1902244.55</v>
      </c>
      <c r="H23" s="26">
        <v>895.73</v>
      </c>
      <c r="I23" s="27">
        <v>853.59</v>
      </c>
      <c r="J23" s="27">
        <v>853.59</v>
      </c>
      <c r="K23" s="27" t="s">
        <v>160</v>
      </c>
      <c r="L23" s="32">
        <v>0</v>
      </c>
      <c r="M23" s="32">
        <f t="shared" si="0"/>
        <v>0.99999999999999989</v>
      </c>
      <c r="N23" s="32">
        <f t="shared" si="2"/>
        <v>0.95295457336474165</v>
      </c>
      <c r="O23" s="32">
        <v>1</v>
      </c>
    </row>
    <row r="24" spans="1:15" s="28" customFormat="1" ht="40.799999999999997" x14ac:dyDescent="0.2">
      <c r="A24" s="23" t="s">
        <v>44</v>
      </c>
      <c r="B24" s="24" t="s">
        <v>52</v>
      </c>
      <c r="C24" s="24" t="s">
        <v>86</v>
      </c>
      <c r="D24" s="24" t="s">
        <v>66</v>
      </c>
      <c r="E24" s="25">
        <v>0</v>
      </c>
      <c r="F24" s="25">
        <f>284507.08-1177.8</f>
        <v>283329.28000000003</v>
      </c>
      <c r="G24" s="25">
        <v>281781.78999999998</v>
      </c>
      <c r="H24" s="26">
        <v>22.89</v>
      </c>
      <c r="I24" s="27">
        <v>23.65</v>
      </c>
      <c r="J24" s="27">
        <v>23.65</v>
      </c>
      <c r="K24" s="27" t="s">
        <v>160</v>
      </c>
      <c r="L24" s="32">
        <v>0</v>
      </c>
      <c r="M24" s="32">
        <f t="shared" si="0"/>
        <v>0.99453819245225894</v>
      </c>
      <c r="N24" s="32">
        <f>J24/H24</f>
        <v>1.0332022717343818</v>
      </c>
      <c r="O24" s="32">
        <v>1</v>
      </c>
    </row>
    <row r="25" spans="1:15" s="28" customFormat="1" ht="40.799999999999997" x14ac:dyDescent="0.2">
      <c r="A25" s="23" t="s">
        <v>44</v>
      </c>
      <c r="B25" s="24" t="s">
        <v>52</v>
      </c>
      <c r="C25" s="24" t="s">
        <v>87</v>
      </c>
      <c r="D25" s="24" t="s">
        <v>66</v>
      </c>
      <c r="E25" s="25">
        <v>0</v>
      </c>
      <c r="F25" s="25">
        <v>1649903.41</v>
      </c>
      <c r="G25" s="25">
        <v>1641905.88</v>
      </c>
      <c r="H25" s="26">
        <v>243.61</v>
      </c>
      <c r="I25" s="27">
        <v>243.61</v>
      </c>
      <c r="J25" s="27">
        <v>243.61</v>
      </c>
      <c r="K25" s="27" t="s">
        <v>160</v>
      </c>
      <c r="L25" s="32">
        <v>0</v>
      </c>
      <c r="M25" s="32">
        <f>G25/F25</f>
        <v>0.99515272836486834</v>
      </c>
      <c r="N25" s="32">
        <f t="shared" si="2"/>
        <v>1</v>
      </c>
      <c r="O25" s="32">
        <f>J25/I25</f>
        <v>1</v>
      </c>
    </row>
    <row r="26" spans="1:15" s="28" customFormat="1" ht="51" x14ac:dyDescent="0.2">
      <c r="A26" s="23" t="s">
        <v>44</v>
      </c>
      <c r="B26" s="24" t="s">
        <v>52</v>
      </c>
      <c r="C26" s="24" t="s">
        <v>88</v>
      </c>
      <c r="D26" s="24" t="s">
        <v>66</v>
      </c>
      <c r="E26" s="25">
        <v>0</v>
      </c>
      <c r="F26" s="25">
        <f>2903467.66-256655.63</f>
        <v>2646812.0300000003</v>
      </c>
      <c r="G26" s="25">
        <v>2646812.0299999998</v>
      </c>
      <c r="H26" s="26">
        <v>670.23</v>
      </c>
      <c r="I26" s="27">
        <v>913.62</v>
      </c>
      <c r="J26" s="27">
        <v>913.62</v>
      </c>
      <c r="K26" s="27" t="s">
        <v>160</v>
      </c>
      <c r="L26" s="32">
        <v>0</v>
      </c>
      <c r="M26" s="32">
        <f t="shared" si="0"/>
        <v>0.99999999999999978</v>
      </c>
      <c r="N26" s="32">
        <f t="shared" si="2"/>
        <v>1.3631439953448816</v>
      </c>
      <c r="O26" s="32">
        <v>1</v>
      </c>
    </row>
    <row r="27" spans="1:15" s="28" customFormat="1" ht="40.799999999999997" x14ac:dyDescent="0.2">
      <c r="A27" s="23" t="s">
        <v>44</v>
      </c>
      <c r="B27" s="24" t="s">
        <v>52</v>
      </c>
      <c r="C27" s="24" t="s">
        <v>89</v>
      </c>
      <c r="D27" s="24" t="s">
        <v>66</v>
      </c>
      <c r="E27" s="25">
        <v>0</v>
      </c>
      <c r="F27" s="25">
        <f>1699632.11-285584.96</f>
        <v>1414047.1500000001</v>
      </c>
      <c r="G27" s="25">
        <v>1414047.15</v>
      </c>
      <c r="H27" s="26">
        <v>233.61</v>
      </c>
      <c r="I27" s="27">
        <v>341.47</v>
      </c>
      <c r="J27" s="27">
        <v>341.47</v>
      </c>
      <c r="K27" s="27" t="s">
        <v>160</v>
      </c>
      <c r="L27" s="32">
        <v>0</v>
      </c>
      <c r="M27" s="32">
        <f t="shared" si="0"/>
        <v>0.99999999999999989</v>
      </c>
      <c r="N27" s="32">
        <f t="shared" si="2"/>
        <v>1.4617096870853132</v>
      </c>
      <c r="O27" s="32">
        <v>1</v>
      </c>
    </row>
    <row r="28" spans="1:15" s="28" customFormat="1" ht="51" x14ac:dyDescent="0.2">
      <c r="A28" s="23" t="s">
        <v>44</v>
      </c>
      <c r="B28" s="24" t="s">
        <v>52</v>
      </c>
      <c r="C28" s="24" t="s">
        <v>90</v>
      </c>
      <c r="D28" s="24" t="s">
        <v>66</v>
      </c>
      <c r="E28" s="25">
        <v>0</v>
      </c>
      <c r="F28" s="25">
        <v>720956.76</v>
      </c>
      <c r="G28" s="25">
        <v>630707.52</v>
      </c>
      <c r="H28" s="26">
        <v>447.36</v>
      </c>
      <c r="I28" s="27">
        <v>322.43</v>
      </c>
      <c r="J28" s="27">
        <v>322.43</v>
      </c>
      <c r="K28" s="27" t="s">
        <v>160</v>
      </c>
      <c r="L28" s="32">
        <v>0</v>
      </c>
      <c r="M28" s="32">
        <f>G28/F28</f>
        <v>0.87482017645552002</v>
      </c>
      <c r="N28" s="32">
        <f t="shared" si="2"/>
        <v>0.72073944921316169</v>
      </c>
      <c r="O28" s="32">
        <f>J28/I28</f>
        <v>1</v>
      </c>
    </row>
    <row r="29" spans="1:15" s="28" customFormat="1" ht="51" x14ac:dyDescent="0.2">
      <c r="A29" s="23" t="s">
        <v>45</v>
      </c>
      <c r="B29" s="24" t="s">
        <v>52</v>
      </c>
      <c r="C29" s="24" t="s">
        <v>91</v>
      </c>
      <c r="D29" s="24" t="s">
        <v>66</v>
      </c>
      <c r="E29" s="25">
        <v>0</v>
      </c>
      <c r="F29" s="25">
        <v>6316622.6200000001</v>
      </c>
      <c r="G29" s="25">
        <v>6316619.9699999997</v>
      </c>
      <c r="H29" s="26">
        <v>1</v>
      </c>
      <c r="I29" s="27">
        <v>0</v>
      </c>
      <c r="J29" s="27">
        <v>1</v>
      </c>
      <c r="K29" s="27" t="s">
        <v>161</v>
      </c>
      <c r="L29" s="32">
        <v>0</v>
      </c>
      <c r="M29" s="32">
        <f>G29/F29</f>
        <v>0.99999958047200854</v>
      </c>
      <c r="N29" s="32">
        <f t="shared" si="2"/>
        <v>1</v>
      </c>
      <c r="O29" s="32">
        <v>0</v>
      </c>
    </row>
    <row r="30" spans="1:15" s="28" customFormat="1" ht="40.799999999999997" x14ac:dyDescent="0.2">
      <c r="A30" s="23" t="s">
        <v>45</v>
      </c>
      <c r="B30" s="24" t="s">
        <v>52</v>
      </c>
      <c r="C30" s="24" t="s">
        <v>92</v>
      </c>
      <c r="D30" s="24" t="s">
        <v>66</v>
      </c>
      <c r="E30" s="25">
        <v>0</v>
      </c>
      <c r="F30" s="25">
        <v>1917604.99</v>
      </c>
      <c r="G30" s="25">
        <v>1917604.9899999998</v>
      </c>
      <c r="H30" s="26">
        <v>1</v>
      </c>
      <c r="I30" s="27">
        <v>0</v>
      </c>
      <c r="J30" s="27">
        <v>1</v>
      </c>
      <c r="K30" s="27" t="s">
        <v>162</v>
      </c>
      <c r="L30" s="32">
        <v>0</v>
      </c>
      <c r="M30" s="32">
        <f t="shared" ref="M30:M36" si="3">G30/F30</f>
        <v>0.99999999999999989</v>
      </c>
      <c r="N30" s="32">
        <f t="shared" si="2"/>
        <v>1</v>
      </c>
      <c r="O30" s="32">
        <v>0</v>
      </c>
    </row>
    <row r="31" spans="1:15" s="28" customFormat="1" ht="30.6" x14ac:dyDescent="0.2">
      <c r="A31" s="23" t="s">
        <v>45</v>
      </c>
      <c r="B31" s="24" t="s">
        <v>52</v>
      </c>
      <c r="C31" s="24" t="s">
        <v>93</v>
      </c>
      <c r="D31" s="24" t="s">
        <v>66</v>
      </c>
      <c r="E31" s="25">
        <v>0</v>
      </c>
      <c r="F31" s="25">
        <f>1770383.98+102087.66</f>
        <v>1872471.64</v>
      </c>
      <c r="G31" s="25">
        <f>1525463.26-16501.59</f>
        <v>1508961.67</v>
      </c>
      <c r="H31" s="26">
        <v>1</v>
      </c>
      <c r="I31" s="27">
        <v>0</v>
      </c>
      <c r="J31" s="27">
        <v>1</v>
      </c>
      <c r="K31" s="27" t="s">
        <v>163</v>
      </c>
      <c r="L31" s="32">
        <v>0</v>
      </c>
      <c r="M31" s="32">
        <f t="shared" si="3"/>
        <v>0.80586623464160989</v>
      </c>
      <c r="N31" s="32">
        <f t="shared" si="2"/>
        <v>1</v>
      </c>
      <c r="O31" s="32">
        <v>0</v>
      </c>
    </row>
    <row r="32" spans="1:15" s="28" customFormat="1" ht="40.799999999999997" x14ac:dyDescent="0.2">
      <c r="A32" s="23" t="s">
        <v>46</v>
      </c>
      <c r="B32" s="24" t="s">
        <v>52</v>
      </c>
      <c r="C32" s="24" t="s">
        <v>94</v>
      </c>
      <c r="D32" s="24" t="s">
        <v>66</v>
      </c>
      <c r="E32" s="25">
        <v>0</v>
      </c>
      <c r="F32" s="25">
        <f>2067670.87+481524.19</f>
        <v>2549195.06</v>
      </c>
      <c r="G32" s="25">
        <v>1947193.53</v>
      </c>
      <c r="H32" s="26">
        <v>1</v>
      </c>
      <c r="I32" s="27">
        <v>0</v>
      </c>
      <c r="J32" s="27">
        <v>1</v>
      </c>
      <c r="K32" s="27" t="s">
        <v>162</v>
      </c>
      <c r="L32" s="32">
        <v>0</v>
      </c>
      <c r="M32" s="32">
        <f t="shared" si="3"/>
        <v>0.7638464237413044</v>
      </c>
      <c r="N32" s="32">
        <f t="shared" si="2"/>
        <v>1</v>
      </c>
      <c r="O32" s="32">
        <v>0</v>
      </c>
    </row>
    <row r="33" spans="1:15" s="28" customFormat="1" ht="30.6" x14ac:dyDescent="0.2">
      <c r="A33" s="23" t="s">
        <v>46</v>
      </c>
      <c r="B33" s="24" t="s">
        <v>52</v>
      </c>
      <c r="C33" s="24" t="s">
        <v>95</v>
      </c>
      <c r="D33" s="24" t="s">
        <v>66</v>
      </c>
      <c r="E33" s="25">
        <v>0</v>
      </c>
      <c r="F33" s="25">
        <v>2546209.0700000003</v>
      </c>
      <c r="G33" s="25">
        <v>2460757.7100000004</v>
      </c>
      <c r="H33" s="26">
        <v>1</v>
      </c>
      <c r="I33" s="27">
        <v>0</v>
      </c>
      <c r="J33" s="27">
        <v>1</v>
      </c>
      <c r="K33" s="27" t="s">
        <v>164</v>
      </c>
      <c r="L33" s="32">
        <v>0</v>
      </c>
      <c r="M33" s="32">
        <f t="shared" si="3"/>
        <v>0.9664397707922705</v>
      </c>
      <c r="N33" s="32">
        <f t="shared" si="2"/>
        <v>1</v>
      </c>
      <c r="O33" s="32">
        <v>0</v>
      </c>
    </row>
    <row r="34" spans="1:15" s="28" customFormat="1" ht="51" x14ac:dyDescent="0.2">
      <c r="A34" s="23" t="s">
        <v>46</v>
      </c>
      <c r="B34" s="24" t="s">
        <v>52</v>
      </c>
      <c r="C34" s="24" t="s">
        <v>96</v>
      </c>
      <c r="D34" s="24" t="s">
        <v>66</v>
      </c>
      <c r="E34" s="25">
        <v>0</v>
      </c>
      <c r="F34" s="25">
        <v>2208027.88</v>
      </c>
      <c r="G34" s="25">
        <v>2203895.58</v>
      </c>
      <c r="H34" s="26">
        <v>1</v>
      </c>
      <c r="I34" s="27">
        <v>0</v>
      </c>
      <c r="J34" s="27">
        <v>1</v>
      </c>
      <c r="K34" s="27" t="s">
        <v>165</v>
      </c>
      <c r="L34" s="32">
        <v>0</v>
      </c>
      <c r="M34" s="32">
        <f t="shared" si="3"/>
        <v>0.99812851094978028</v>
      </c>
      <c r="N34" s="32">
        <f t="shared" si="2"/>
        <v>1</v>
      </c>
      <c r="O34" s="32">
        <v>0</v>
      </c>
    </row>
    <row r="35" spans="1:15" s="28" customFormat="1" ht="40.799999999999997" x14ac:dyDescent="0.2">
      <c r="A35" s="23" t="s">
        <v>46</v>
      </c>
      <c r="B35" s="24" t="s">
        <v>52</v>
      </c>
      <c r="C35" s="24" t="s">
        <v>97</v>
      </c>
      <c r="D35" s="24" t="s">
        <v>66</v>
      </c>
      <c r="E35" s="25">
        <v>0</v>
      </c>
      <c r="F35" s="25">
        <v>749921.92</v>
      </c>
      <c r="G35" s="25">
        <v>749918.71999999997</v>
      </c>
      <c r="H35" s="26">
        <v>1</v>
      </c>
      <c r="I35" s="27">
        <v>0</v>
      </c>
      <c r="J35" s="27">
        <v>1</v>
      </c>
      <c r="K35" s="27" t="s">
        <v>162</v>
      </c>
      <c r="L35" s="32">
        <v>0</v>
      </c>
      <c r="M35" s="32">
        <f t="shared" si="3"/>
        <v>0.9999957328890986</v>
      </c>
      <c r="N35" s="32">
        <f t="shared" si="2"/>
        <v>1</v>
      </c>
      <c r="O35" s="32">
        <v>0</v>
      </c>
    </row>
    <row r="36" spans="1:15" s="28" customFormat="1" ht="61.2" x14ac:dyDescent="0.2">
      <c r="A36" s="23" t="s">
        <v>47</v>
      </c>
      <c r="B36" s="24" t="s">
        <v>52</v>
      </c>
      <c r="C36" s="24" t="s">
        <v>98</v>
      </c>
      <c r="D36" s="24" t="s">
        <v>66</v>
      </c>
      <c r="E36" s="25">
        <v>0</v>
      </c>
      <c r="F36" s="25">
        <v>1121505.1399999999</v>
      </c>
      <c r="G36" s="25">
        <v>1121505.1399999999</v>
      </c>
      <c r="H36" s="26">
        <v>1</v>
      </c>
      <c r="I36" s="27">
        <v>0</v>
      </c>
      <c r="J36" s="27">
        <v>1</v>
      </c>
      <c r="K36" s="27" t="s">
        <v>162</v>
      </c>
      <c r="L36" s="32">
        <v>0</v>
      </c>
      <c r="M36" s="32">
        <f t="shared" si="3"/>
        <v>1</v>
      </c>
      <c r="N36" s="32">
        <f t="shared" si="2"/>
        <v>1</v>
      </c>
      <c r="O36" s="32">
        <v>0</v>
      </c>
    </row>
    <row r="37" spans="1:15" s="28" customFormat="1" ht="30.6" x14ac:dyDescent="0.2">
      <c r="A37" s="23" t="s">
        <v>48</v>
      </c>
      <c r="B37" s="24" t="s">
        <v>54</v>
      </c>
      <c r="C37" s="24" t="s">
        <v>99</v>
      </c>
      <c r="D37" s="24" t="s">
        <v>66</v>
      </c>
      <c r="E37" s="25">
        <v>0</v>
      </c>
      <c r="F37" s="25">
        <v>1024213.6799999999</v>
      </c>
      <c r="G37" s="25">
        <v>0</v>
      </c>
      <c r="H37" s="26">
        <v>539.21699999999998</v>
      </c>
      <c r="I37" s="27">
        <v>0</v>
      </c>
      <c r="J37" s="27">
        <v>0</v>
      </c>
      <c r="K37" s="27" t="s">
        <v>166</v>
      </c>
      <c r="L37" s="32">
        <v>0</v>
      </c>
      <c r="M37" s="32">
        <v>0</v>
      </c>
      <c r="N37" s="32">
        <f t="shared" si="2"/>
        <v>0</v>
      </c>
      <c r="O37" s="32">
        <v>0</v>
      </c>
    </row>
    <row r="38" spans="1:15" s="28" customFormat="1" ht="40.799999999999997" x14ac:dyDescent="0.2">
      <c r="A38" s="23" t="s">
        <v>45</v>
      </c>
      <c r="B38" s="24" t="s">
        <v>55</v>
      </c>
      <c r="C38" s="24" t="s">
        <v>100</v>
      </c>
      <c r="D38" s="24" t="s">
        <v>66</v>
      </c>
      <c r="E38" s="25">
        <v>0</v>
      </c>
      <c r="F38" s="25">
        <v>4000000</v>
      </c>
      <c r="G38" s="25">
        <v>0</v>
      </c>
      <c r="H38" s="26">
        <v>1</v>
      </c>
      <c r="I38" s="27">
        <v>0</v>
      </c>
      <c r="J38" s="27">
        <v>0</v>
      </c>
      <c r="K38" s="27" t="s">
        <v>159</v>
      </c>
      <c r="L38" s="32">
        <v>0</v>
      </c>
      <c r="M38" s="32">
        <v>0</v>
      </c>
      <c r="N38" s="32">
        <f t="shared" si="2"/>
        <v>0</v>
      </c>
      <c r="O38" s="32">
        <v>0</v>
      </c>
    </row>
    <row r="39" spans="1:15" s="28" customFormat="1" ht="30.6" x14ac:dyDescent="0.2">
      <c r="A39" s="23" t="s">
        <v>48</v>
      </c>
      <c r="B39" s="24" t="s">
        <v>55</v>
      </c>
      <c r="C39" s="24" t="s">
        <v>101</v>
      </c>
      <c r="D39" s="24" t="s">
        <v>66</v>
      </c>
      <c r="E39" s="25">
        <v>0</v>
      </c>
      <c r="F39" s="25">
        <v>8459616.8900000006</v>
      </c>
      <c r="G39" s="25">
        <v>0</v>
      </c>
      <c r="H39" s="26">
        <v>1</v>
      </c>
      <c r="I39" s="27">
        <v>0</v>
      </c>
      <c r="J39" s="27">
        <v>0</v>
      </c>
      <c r="K39" s="27" t="s">
        <v>159</v>
      </c>
      <c r="L39" s="32">
        <v>0</v>
      </c>
      <c r="M39" s="32">
        <v>0</v>
      </c>
      <c r="N39" s="32">
        <f t="shared" si="2"/>
        <v>0</v>
      </c>
      <c r="O39" s="32">
        <v>0</v>
      </c>
    </row>
    <row r="40" spans="1:15" s="28" customFormat="1" ht="51" x14ac:dyDescent="0.2">
      <c r="A40" s="23" t="s">
        <v>43</v>
      </c>
      <c r="B40" s="24" t="s">
        <v>56</v>
      </c>
      <c r="C40" s="24" t="s">
        <v>102</v>
      </c>
      <c r="D40" s="24" t="s">
        <v>66</v>
      </c>
      <c r="E40" s="25">
        <v>0</v>
      </c>
      <c r="F40" s="25">
        <v>5675794.5839999998</v>
      </c>
      <c r="G40" s="25">
        <v>0</v>
      </c>
      <c r="H40" s="26">
        <v>370.35</v>
      </c>
      <c r="I40" s="27">
        <v>0</v>
      </c>
      <c r="J40" s="27">
        <v>0</v>
      </c>
      <c r="K40" s="27" t="s">
        <v>167</v>
      </c>
      <c r="L40" s="32">
        <v>0</v>
      </c>
      <c r="M40" s="32">
        <v>0</v>
      </c>
      <c r="N40" s="32">
        <f t="shared" si="2"/>
        <v>0</v>
      </c>
      <c r="O40" s="32">
        <v>0</v>
      </c>
    </row>
    <row r="41" spans="1:15" s="28" customFormat="1" ht="51" x14ac:dyDescent="0.2">
      <c r="A41" s="23" t="s">
        <v>43</v>
      </c>
      <c r="B41" s="24" t="s">
        <v>56</v>
      </c>
      <c r="C41" s="24" t="s">
        <v>103</v>
      </c>
      <c r="D41" s="24" t="s">
        <v>66</v>
      </c>
      <c r="E41" s="25">
        <v>0</v>
      </c>
      <c r="F41" s="25">
        <v>6040118.25</v>
      </c>
      <c r="G41" s="25">
        <v>0</v>
      </c>
      <c r="H41" s="26">
        <v>327.92</v>
      </c>
      <c r="I41" s="27">
        <v>0</v>
      </c>
      <c r="J41" s="27">
        <v>0</v>
      </c>
      <c r="K41" s="27" t="s">
        <v>167</v>
      </c>
      <c r="L41" s="32">
        <v>0</v>
      </c>
      <c r="M41" s="32">
        <v>0</v>
      </c>
      <c r="N41" s="32">
        <f t="shared" si="2"/>
        <v>0</v>
      </c>
      <c r="O41" s="32">
        <v>0</v>
      </c>
    </row>
    <row r="42" spans="1:15" s="28" customFormat="1" ht="51" x14ac:dyDescent="0.2">
      <c r="A42" s="23" t="s">
        <v>43</v>
      </c>
      <c r="B42" s="24" t="s">
        <v>56</v>
      </c>
      <c r="C42" s="24" t="s">
        <v>104</v>
      </c>
      <c r="D42" s="24" t="s">
        <v>66</v>
      </c>
      <c r="E42" s="25">
        <v>0</v>
      </c>
      <c r="F42" s="25">
        <v>3533242.76</v>
      </c>
      <c r="G42" s="25">
        <v>0</v>
      </c>
      <c r="H42" s="26">
        <v>235.84</v>
      </c>
      <c r="I42" s="27">
        <v>0</v>
      </c>
      <c r="J42" s="27">
        <v>0</v>
      </c>
      <c r="K42" s="27" t="s">
        <v>167</v>
      </c>
      <c r="L42" s="32">
        <v>0</v>
      </c>
      <c r="M42" s="32">
        <v>0</v>
      </c>
      <c r="N42" s="32">
        <f t="shared" si="2"/>
        <v>0</v>
      </c>
      <c r="O42" s="32">
        <v>0</v>
      </c>
    </row>
    <row r="43" spans="1:15" s="28" customFormat="1" ht="51" x14ac:dyDescent="0.2">
      <c r="A43" s="23" t="s">
        <v>43</v>
      </c>
      <c r="B43" s="24" t="s">
        <v>56</v>
      </c>
      <c r="C43" s="24" t="s">
        <v>105</v>
      </c>
      <c r="D43" s="24" t="s">
        <v>66</v>
      </c>
      <c r="E43" s="25">
        <v>0</v>
      </c>
      <c r="F43" s="25">
        <v>3142026.54</v>
      </c>
      <c r="G43" s="25">
        <v>0</v>
      </c>
      <c r="H43" s="26">
        <v>121.73</v>
      </c>
      <c r="I43" s="27">
        <v>0</v>
      </c>
      <c r="J43" s="27">
        <v>0</v>
      </c>
      <c r="K43" s="27" t="s">
        <v>167</v>
      </c>
      <c r="L43" s="32">
        <v>0</v>
      </c>
      <c r="M43" s="32">
        <v>0</v>
      </c>
      <c r="N43" s="32">
        <f t="shared" si="2"/>
        <v>0</v>
      </c>
      <c r="O43" s="32">
        <v>0</v>
      </c>
    </row>
    <row r="44" spans="1:15" s="28" customFormat="1" ht="51" x14ac:dyDescent="0.2">
      <c r="A44" s="23" t="s">
        <v>43</v>
      </c>
      <c r="B44" s="24" t="s">
        <v>56</v>
      </c>
      <c r="C44" s="24" t="s">
        <v>106</v>
      </c>
      <c r="D44" s="24" t="s">
        <v>66</v>
      </c>
      <c r="E44" s="25">
        <v>0</v>
      </c>
      <c r="F44" s="25">
        <v>4049810.15</v>
      </c>
      <c r="G44" s="25">
        <v>0</v>
      </c>
      <c r="H44" s="26">
        <v>185.11</v>
      </c>
      <c r="I44" s="27">
        <v>0</v>
      </c>
      <c r="J44" s="27">
        <v>0</v>
      </c>
      <c r="K44" s="27" t="s">
        <v>167</v>
      </c>
      <c r="L44" s="32">
        <v>0</v>
      </c>
      <c r="M44" s="32">
        <v>0</v>
      </c>
      <c r="N44" s="32">
        <f t="shared" si="2"/>
        <v>0</v>
      </c>
      <c r="O44" s="32">
        <v>0</v>
      </c>
    </row>
    <row r="45" spans="1:15" s="28" customFormat="1" ht="51" x14ac:dyDescent="0.2">
      <c r="A45" s="23" t="s">
        <v>43</v>
      </c>
      <c r="B45" s="24" t="s">
        <v>56</v>
      </c>
      <c r="C45" s="24" t="s">
        <v>107</v>
      </c>
      <c r="D45" s="24" t="s">
        <v>66</v>
      </c>
      <c r="E45" s="25">
        <v>0</v>
      </c>
      <c r="F45" s="25">
        <v>9007468.1420000009</v>
      </c>
      <c r="G45" s="25">
        <v>0</v>
      </c>
      <c r="H45" s="26">
        <v>477.62</v>
      </c>
      <c r="I45" s="27">
        <v>0</v>
      </c>
      <c r="J45" s="27">
        <v>0</v>
      </c>
      <c r="K45" s="27" t="s">
        <v>167</v>
      </c>
      <c r="L45" s="32">
        <v>0</v>
      </c>
      <c r="M45" s="32">
        <v>0</v>
      </c>
      <c r="N45" s="32">
        <f t="shared" si="2"/>
        <v>0</v>
      </c>
      <c r="O45" s="32">
        <v>0</v>
      </c>
    </row>
    <row r="46" spans="1:15" s="28" customFormat="1" ht="51" x14ac:dyDescent="0.2">
      <c r="A46" s="23" t="s">
        <v>43</v>
      </c>
      <c r="B46" s="24" t="s">
        <v>56</v>
      </c>
      <c r="C46" s="24" t="s">
        <v>108</v>
      </c>
      <c r="D46" s="24" t="s">
        <v>66</v>
      </c>
      <c r="E46" s="25">
        <v>0</v>
      </c>
      <c r="F46" s="25">
        <v>3247563.9660000005</v>
      </c>
      <c r="G46" s="25">
        <v>0</v>
      </c>
      <c r="H46" s="26">
        <v>135.44</v>
      </c>
      <c r="I46" s="27">
        <v>0</v>
      </c>
      <c r="J46" s="27">
        <v>0</v>
      </c>
      <c r="K46" s="27" t="s">
        <v>167</v>
      </c>
      <c r="L46" s="32">
        <v>0</v>
      </c>
      <c r="M46" s="32">
        <v>0</v>
      </c>
      <c r="N46" s="32">
        <f t="shared" si="2"/>
        <v>0</v>
      </c>
      <c r="O46" s="32">
        <v>0</v>
      </c>
    </row>
    <row r="47" spans="1:15" s="28" customFormat="1" ht="61.2" x14ac:dyDescent="0.2">
      <c r="A47" s="23" t="s">
        <v>43</v>
      </c>
      <c r="B47" s="24" t="s">
        <v>56</v>
      </c>
      <c r="C47" s="24" t="s">
        <v>109</v>
      </c>
      <c r="D47" s="24" t="s">
        <v>66</v>
      </c>
      <c r="E47" s="25">
        <v>0</v>
      </c>
      <c r="F47" s="25">
        <v>2064131.47</v>
      </c>
      <c r="G47" s="25">
        <v>0</v>
      </c>
      <c r="H47" s="26">
        <v>129.59999999999997</v>
      </c>
      <c r="I47" s="27">
        <v>0</v>
      </c>
      <c r="J47" s="27">
        <v>0</v>
      </c>
      <c r="K47" s="27" t="s">
        <v>167</v>
      </c>
      <c r="L47" s="32">
        <v>0</v>
      </c>
      <c r="M47" s="32">
        <v>0</v>
      </c>
      <c r="N47" s="32">
        <f t="shared" si="2"/>
        <v>0</v>
      </c>
      <c r="O47" s="32">
        <v>0</v>
      </c>
    </row>
    <row r="48" spans="1:15" s="28" customFormat="1" ht="40.799999999999997" x14ac:dyDescent="0.2">
      <c r="A48" s="23" t="s">
        <v>43</v>
      </c>
      <c r="B48" s="24" t="s">
        <v>56</v>
      </c>
      <c r="C48" s="24" t="s">
        <v>110</v>
      </c>
      <c r="D48" s="24" t="s">
        <v>66</v>
      </c>
      <c r="E48" s="25">
        <v>0</v>
      </c>
      <c r="F48" s="25">
        <v>2100000</v>
      </c>
      <c r="G48" s="25">
        <v>0</v>
      </c>
      <c r="H48" s="26">
        <v>130</v>
      </c>
      <c r="I48" s="27">
        <v>0</v>
      </c>
      <c r="J48" s="27">
        <v>0</v>
      </c>
      <c r="K48" s="27" t="s">
        <v>167</v>
      </c>
      <c r="L48" s="32">
        <v>0</v>
      </c>
      <c r="M48" s="32">
        <v>0</v>
      </c>
      <c r="N48" s="32">
        <f t="shared" si="2"/>
        <v>0</v>
      </c>
      <c r="O48" s="32">
        <v>0</v>
      </c>
    </row>
    <row r="49" spans="1:15" s="28" customFormat="1" ht="51" x14ac:dyDescent="0.2">
      <c r="A49" s="23" t="s">
        <v>43</v>
      </c>
      <c r="B49" s="24" t="s">
        <v>56</v>
      </c>
      <c r="C49" s="24" t="s">
        <v>111</v>
      </c>
      <c r="D49" s="24" t="s">
        <v>66</v>
      </c>
      <c r="E49" s="25">
        <v>0</v>
      </c>
      <c r="F49" s="25">
        <v>8000000</v>
      </c>
      <c r="G49" s="25">
        <v>0</v>
      </c>
      <c r="H49" s="26">
        <v>380</v>
      </c>
      <c r="I49" s="27">
        <v>0</v>
      </c>
      <c r="J49" s="27">
        <v>0</v>
      </c>
      <c r="K49" s="27" t="s">
        <v>167</v>
      </c>
      <c r="L49" s="32">
        <v>0</v>
      </c>
      <c r="M49" s="32">
        <v>0</v>
      </c>
      <c r="N49" s="32">
        <f t="shared" si="2"/>
        <v>0</v>
      </c>
      <c r="O49" s="32">
        <v>0</v>
      </c>
    </row>
    <row r="50" spans="1:15" s="28" customFormat="1" ht="61.2" x14ac:dyDescent="0.2">
      <c r="A50" s="23" t="s">
        <v>49</v>
      </c>
      <c r="B50" s="24" t="s">
        <v>56</v>
      </c>
      <c r="C50" s="24" t="s">
        <v>112</v>
      </c>
      <c r="D50" s="24" t="s">
        <v>66</v>
      </c>
      <c r="E50" s="25">
        <v>0</v>
      </c>
      <c r="F50" s="25">
        <v>9000000</v>
      </c>
      <c r="G50" s="25">
        <v>0</v>
      </c>
      <c r="H50" s="26">
        <v>823.24</v>
      </c>
      <c r="I50" s="27">
        <v>0</v>
      </c>
      <c r="J50" s="27">
        <v>0</v>
      </c>
      <c r="K50" s="27" t="s">
        <v>167</v>
      </c>
      <c r="L50" s="32">
        <v>0</v>
      </c>
      <c r="M50" s="32">
        <v>0</v>
      </c>
      <c r="N50" s="32">
        <f t="shared" si="2"/>
        <v>0</v>
      </c>
      <c r="O50" s="32">
        <v>0</v>
      </c>
    </row>
    <row r="51" spans="1:15" s="28" customFormat="1" ht="30.6" x14ac:dyDescent="0.2">
      <c r="A51" s="23" t="s">
        <v>49</v>
      </c>
      <c r="B51" s="24" t="s">
        <v>57</v>
      </c>
      <c r="C51" s="24" t="s">
        <v>113</v>
      </c>
      <c r="D51" s="24" t="s">
        <v>66</v>
      </c>
      <c r="E51" s="25">
        <v>0</v>
      </c>
      <c r="F51" s="25">
        <v>3500000</v>
      </c>
      <c r="G51" s="25">
        <v>0</v>
      </c>
      <c r="H51" s="26">
        <v>1336.3</v>
      </c>
      <c r="I51" s="27">
        <v>0</v>
      </c>
      <c r="J51" s="27">
        <v>0</v>
      </c>
      <c r="K51" s="27" t="s">
        <v>167</v>
      </c>
      <c r="L51" s="32">
        <v>0</v>
      </c>
      <c r="M51" s="32">
        <v>0</v>
      </c>
      <c r="N51" s="32">
        <f t="shared" si="2"/>
        <v>0</v>
      </c>
      <c r="O51" s="32">
        <v>0</v>
      </c>
    </row>
    <row r="52" spans="1:15" s="28" customFormat="1" ht="40.799999999999997" x14ac:dyDescent="0.2">
      <c r="A52" s="23" t="s">
        <v>49</v>
      </c>
      <c r="B52" s="24" t="s">
        <v>58</v>
      </c>
      <c r="C52" s="24" t="s">
        <v>114</v>
      </c>
      <c r="D52" s="24" t="s">
        <v>66</v>
      </c>
      <c r="E52" s="25">
        <v>0</v>
      </c>
      <c r="F52" s="25">
        <v>7000000</v>
      </c>
      <c r="G52" s="25">
        <v>0</v>
      </c>
      <c r="H52" s="26">
        <v>1100</v>
      </c>
      <c r="I52" s="27">
        <v>0</v>
      </c>
      <c r="J52" s="27">
        <v>0</v>
      </c>
      <c r="K52" s="27" t="s">
        <v>167</v>
      </c>
      <c r="L52" s="32">
        <v>0</v>
      </c>
      <c r="M52" s="32">
        <v>0</v>
      </c>
      <c r="N52" s="32">
        <f t="shared" si="2"/>
        <v>0</v>
      </c>
      <c r="O52" s="32">
        <v>0</v>
      </c>
    </row>
    <row r="53" spans="1:15" s="28" customFormat="1" ht="40.799999999999997" x14ac:dyDescent="0.2">
      <c r="A53" s="23" t="s">
        <v>49</v>
      </c>
      <c r="B53" s="24" t="s">
        <v>58</v>
      </c>
      <c r="C53" s="24" t="s">
        <v>115</v>
      </c>
      <c r="D53" s="24" t="s">
        <v>66</v>
      </c>
      <c r="E53" s="25">
        <v>0</v>
      </c>
      <c r="F53" s="25">
        <v>3000000</v>
      </c>
      <c r="G53" s="25">
        <v>0</v>
      </c>
      <c r="H53" s="26">
        <v>1013.2</v>
      </c>
      <c r="I53" s="27">
        <v>0</v>
      </c>
      <c r="J53" s="27">
        <v>0</v>
      </c>
      <c r="K53" s="27" t="s">
        <v>167</v>
      </c>
      <c r="L53" s="32">
        <v>0</v>
      </c>
      <c r="M53" s="32">
        <v>0</v>
      </c>
      <c r="N53" s="32">
        <f t="shared" si="2"/>
        <v>0</v>
      </c>
      <c r="O53" s="32">
        <v>0</v>
      </c>
    </row>
    <row r="54" spans="1:15" s="28" customFormat="1" ht="40.799999999999997" x14ac:dyDescent="0.2">
      <c r="A54" s="23" t="s">
        <v>49</v>
      </c>
      <c r="B54" s="24" t="s">
        <v>58</v>
      </c>
      <c r="C54" s="24" t="s">
        <v>116</v>
      </c>
      <c r="D54" s="24" t="s">
        <v>66</v>
      </c>
      <c r="E54" s="25">
        <v>0</v>
      </c>
      <c r="F54" s="25">
        <v>3450000</v>
      </c>
      <c r="G54" s="25">
        <v>0</v>
      </c>
      <c r="H54" s="26">
        <v>1117.3800000000001</v>
      </c>
      <c r="I54" s="27">
        <v>0</v>
      </c>
      <c r="J54" s="27">
        <v>0</v>
      </c>
      <c r="K54" s="27" t="s">
        <v>167</v>
      </c>
      <c r="L54" s="32">
        <v>0</v>
      </c>
      <c r="M54" s="32">
        <v>0</v>
      </c>
      <c r="N54" s="32">
        <f t="shared" si="2"/>
        <v>0</v>
      </c>
      <c r="O54" s="32">
        <v>0</v>
      </c>
    </row>
    <row r="55" spans="1:15" s="28" customFormat="1" ht="30.6" x14ac:dyDescent="0.2">
      <c r="A55" s="23" t="s">
        <v>50</v>
      </c>
      <c r="B55" s="24" t="s">
        <v>59</v>
      </c>
      <c r="C55" s="24" t="s">
        <v>117</v>
      </c>
      <c r="D55" s="24" t="s">
        <v>66</v>
      </c>
      <c r="E55" s="25">
        <v>0</v>
      </c>
      <c r="F55" s="25">
        <v>5500137.1999999993</v>
      </c>
      <c r="G55" s="25">
        <v>0</v>
      </c>
      <c r="H55" s="26">
        <v>431</v>
      </c>
      <c r="I55" s="27">
        <v>0</v>
      </c>
      <c r="J55" s="27">
        <v>0</v>
      </c>
      <c r="K55" s="27" t="s">
        <v>168</v>
      </c>
      <c r="L55" s="32">
        <v>0</v>
      </c>
      <c r="M55" s="32">
        <v>0</v>
      </c>
      <c r="N55" s="32">
        <f t="shared" si="2"/>
        <v>0</v>
      </c>
      <c r="O55" s="32">
        <v>0</v>
      </c>
    </row>
    <row r="56" spans="1:15" s="28" customFormat="1" ht="30.6" x14ac:dyDescent="0.2">
      <c r="A56" s="23" t="s">
        <v>50</v>
      </c>
      <c r="B56" s="24" t="s">
        <v>59</v>
      </c>
      <c r="C56" s="24" t="s">
        <v>118</v>
      </c>
      <c r="D56" s="24" t="s">
        <v>66</v>
      </c>
      <c r="E56" s="25">
        <v>0</v>
      </c>
      <c r="F56" s="25">
        <v>750000</v>
      </c>
      <c r="G56" s="25">
        <v>0</v>
      </c>
      <c r="H56" s="26">
        <v>281</v>
      </c>
      <c r="I56" s="27">
        <v>0</v>
      </c>
      <c r="J56" s="27">
        <v>0</v>
      </c>
      <c r="K56" s="27" t="s">
        <v>168</v>
      </c>
      <c r="L56" s="32">
        <v>0</v>
      </c>
      <c r="M56" s="32">
        <v>0</v>
      </c>
      <c r="N56" s="32">
        <f t="shared" si="2"/>
        <v>0</v>
      </c>
      <c r="O56" s="32">
        <v>0</v>
      </c>
    </row>
    <row r="57" spans="1:15" s="28" customFormat="1" ht="51" x14ac:dyDescent="0.2">
      <c r="A57" s="23" t="s">
        <v>47</v>
      </c>
      <c r="B57" s="24" t="s">
        <v>60</v>
      </c>
      <c r="C57" s="24" t="s">
        <v>119</v>
      </c>
      <c r="D57" s="24" t="s">
        <v>66</v>
      </c>
      <c r="E57" s="25">
        <v>0</v>
      </c>
      <c r="F57" s="25">
        <v>818833.9</v>
      </c>
      <c r="G57" s="25">
        <v>0</v>
      </c>
      <c r="H57" s="26">
        <v>1</v>
      </c>
      <c r="I57" s="27">
        <v>0</v>
      </c>
      <c r="J57" s="27">
        <v>0</v>
      </c>
      <c r="K57" s="27" t="s">
        <v>169</v>
      </c>
      <c r="L57" s="32">
        <v>0</v>
      </c>
      <c r="M57" s="32">
        <v>0</v>
      </c>
      <c r="N57" s="32">
        <f t="shared" si="2"/>
        <v>0</v>
      </c>
      <c r="O57" s="32">
        <v>0</v>
      </c>
    </row>
    <row r="58" spans="1:15" s="28" customFormat="1" ht="51" x14ac:dyDescent="0.2">
      <c r="A58" s="23" t="s">
        <v>47</v>
      </c>
      <c r="B58" s="24" t="s">
        <v>60</v>
      </c>
      <c r="C58" s="24" t="s">
        <v>120</v>
      </c>
      <c r="D58" s="24" t="s">
        <v>66</v>
      </c>
      <c r="E58" s="25">
        <v>0</v>
      </c>
      <c r="F58" s="25">
        <v>228192.52</v>
      </c>
      <c r="G58" s="25">
        <v>0</v>
      </c>
      <c r="H58" s="26">
        <v>1</v>
      </c>
      <c r="I58" s="27">
        <v>0</v>
      </c>
      <c r="J58" s="27">
        <v>0</v>
      </c>
      <c r="K58" s="27" t="s">
        <v>169</v>
      </c>
      <c r="L58" s="32">
        <v>0</v>
      </c>
      <c r="M58" s="32">
        <v>0</v>
      </c>
      <c r="N58" s="32">
        <f t="shared" si="2"/>
        <v>0</v>
      </c>
      <c r="O58" s="32">
        <v>0</v>
      </c>
    </row>
    <row r="59" spans="1:15" s="28" customFormat="1" ht="40.799999999999997" x14ac:dyDescent="0.2">
      <c r="A59" s="23" t="s">
        <v>46</v>
      </c>
      <c r="B59" s="24" t="s">
        <v>60</v>
      </c>
      <c r="C59" s="24" t="s">
        <v>121</v>
      </c>
      <c r="D59" s="24" t="s">
        <v>66</v>
      </c>
      <c r="E59" s="25">
        <v>0</v>
      </c>
      <c r="F59" s="25">
        <v>1082114.93</v>
      </c>
      <c r="G59" s="25">
        <v>0</v>
      </c>
      <c r="H59" s="26">
        <v>1</v>
      </c>
      <c r="I59" s="27">
        <v>0</v>
      </c>
      <c r="J59" s="27">
        <v>0</v>
      </c>
      <c r="K59" s="27" t="s">
        <v>169</v>
      </c>
      <c r="L59" s="32">
        <v>0</v>
      </c>
      <c r="M59" s="32">
        <v>0</v>
      </c>
      <c r="N59" s="32">
        <f t="shared" si="2"/>
        <v>0</v>
      </c>
      <c r="O59" s="32">
        <v>0</v>
      </c>
    </row>
    <row r="60" spans="1:15" s="28" customFormat="1" ht="51" x14ac:dyDescent="0.2">
      <c r="A60" s="23" t="s">
        <v>47</v>
      </c>
      <c r="B60" s="24" t="s">
        <v>60</v>
      </c>
      <c r="C60" s="24" t="s">
        <v>122</v>
      </c>
      <c r="D60" s="24" t="s">
        <v>66</v>
      </c>
      <c r="E60" s="25">
        <v>0</v>
      </c>
      <c r="F60" s="25">
        <v>376606.66</v>
      </c>
      <c r="G60" s="25">
        <v>0</v>
      </c>
      <c r="H60" s="26">
        <v>1</v>
      </c>
      <c r="I60" s="27">
        <v>0</v>
      </c>
      <c r="J60" s="27">
        <v>0</v>
      </c>
      <c r="K60" s="27" t="s">
        <v>169</v>
      </c>
      <c r="L60" s="32">
        <v>0</v>
      </c>
      <c r="M60" s="32">
        <v>0</v>
      </c>
      <c r="N60" s="32">
        <f t="shared" si="2"/>
        <v>0</v>
      </c>
      <c r="O60" s="32">
        <v>0</v>
      </c>
    </row>
    <row r="61" spans="1:15" s="28" customFormat="1" ht="51" x14ac:dyDescent="0.2">
      <c r="A61" s="23" t="s">
        <v>44</v>
      </c>
      <c r="B61" s="24" t="s">
        <v>61</v>
      </c>
      <c r="C61" s="24" t="s">
        <v>123</v>
      </c>
      <c r="D61" s="24" t="s">
        <v>66</v>
      </c>
      <c r="E61" s="25">
        <v>0</v>
      </c>
      <c r="F61" s="25">
        <v>7712180.0599999996</v>
      </c>
      <c r="G61" s="25">
        <v>0</v>
      </c>
      <c r="H61" s="26">
        <v>1895.5</v>
      </c>
      <c r="I61" s="27">
        <v>0</v>
      </c>
      <c r="J61" s="27">
        <v>0</v>
      </c>
      <c r="K61" s="27" t="s">
        <v>170</v>
      </c>
      <c r="L61" s="32">
        <v>0</v>
      </c>
      <c r="M61" s="32">
        <v>0</v>
      </c>
      <c r="N61" s="32">
        <f t="shared" si="2"/>
        <v>0</v>
      </c>
      <c r="O61" s="32">
        <v>0</v>
      </c>
    </row>
    <row r="62" spans="1:15" s="28" customFormat="1" ht="51" x14ac:dyDescent="0.2">
      <c r="A62" s="23" t="s">
        <v>44</v>
      </c>
      <c r="B62" s="24" t="s">
        <v>61</v>
      </c>
      <c r="C62" s="24" t="s">
        <v>124</v>
      </c>
      <c r="D62" s="24" t="s">
        <v>66</v>
      </c>
      <c r="E62" s="25">
        <v>0</v>
      </c>
      <c r="F62" s="25">
        <v>3364504.54</v>
      </c>
      <c r="G62" s="25">
        <v>0</v>
      </c>
      <c r="H62" s="26">
        <v>850.54</v>
      </c>
      <c r="I62" s="27">
        <v>0</v>
      </c>
      <c r="J62" s="27">
        <v>0</v>
      </c>
      <c r="K62" s="27" t="s">
        <v>170</v>
      </c>
      <c r="L62" s="32">
        <v>0</v>
      </c>
      <c r="M62" s="32">
        <v>0</v>
      </c>
      <c r="N62" s="32">
        <f t="shared" si="2"/>
        <v>0</v>
      </c>
      <c r="O62" s="32">
        <v>0</v>
      </c>
    </row>
    <row r="63" spans="1:15" s="28" customFormat="1" ht="40.799999999999997" x14ac:dyDescent="0.2">
      <c r="A63" s="23" t="s">
        <v>44</v>
      </c>
      <c r="B63" s="24" t="s">
        <v>61</v>
      </c>
      <c r="C63" s="24" t="s">
        <v>125</v>
      </c>
      <c r="D63" s="24" t="s">
        <v>66</v>
      </c>
      <c r="E63" s="25">
        <v>0</v>
      </c>
      <c r="F63" s="25">
        <v>5235912.83</v>
      </c>
      <c r="G63" s="25">
        <v>0</v>
      </c>
      <c r="H63" s="26">
        <v>1226.97</v>
      </c>
      <c r="I63" s="27">
        <v>0</v>
      </c>
      <c r="J63" s="27">
        <v>0</v>
      </c>
      <c r="K63" s="27" t="s">
        <v>170</v>
      </c>
      <c r="L63" s="32">
        <v>0</v>
      </c>
      <c r="M63" s="32">
        <v>0</v>
      </c>
      <c r="N63" s="32">
        <f t="shared" si="2"/>
        <v>0</v>
      </c>
      <c r="O63" s="32">
        <v>0</v>
      </c>
    </row>
    <row r="64" spans="1:15" s="28" customFormat="1" ht="51" x14ac:dyDescent="0.2">
      <c r="A64" s="23" t="s">
        <v>44</v>
      </c>
      <c r="B64" s="24" t="s">
        <v>61</v>
      </c>
      <c r="C64" s="24" t="s">
        <v>126</v>
      </c>
      <c r="D64" s="24" t="s">
        <v>66</v>
      </c>
      <c r="E64" s="25">
        <v>0</v>
      </c>
      <c r="F64" s="25">
        <v>10211672.779999999</v>
      </c>
      <c r="G64" s="25">
        <v>0</v>
      </c>
      <c r="H64" s="26">
        <v>2311.65</v>
      </c>
      <c r="I64" s="27">
        <v>0</v>
      </c>
      <c r="J64" s="27">
        <v>0</v>
      </c>
      <c r="K64" s="27" t="s">
        <v>170</v>
      </c>
      <c r="L64" s="32">
        <v>0</v>
      </c>
      <c r="M64" s="32">
        <v>0</v>
      </c>
      <c r="N64" s="32">
        <f t="shared" si="2"/>
        <v>0</v>
      </c>
      <c r="O64" s="32">
        <v>0</v>
      </c>
    </row>
    <row r="65" spans="1:15" s="28" customFormat="1" ht="40.799999999999997" x14ac:dyDescent="0.2">
      <c r="A65" s="23" t="s">
        <v>44</v>
      </c>
      <c r="B65" s="24" t="s">
        <v>61</v>
      </c>
      <c r="C65" s="24" t="s">
        <v>127</v>
      </c>
      <c r="D65" s="24" t="s">
        <v>66</v>
      </c>
      <c r="E65" s="25">
        <v>0</v>
      </c>
      <c r="F65" s="25">
        <v>14564589.140000001</v>
      </c>
      <c r="G65" s="25">
        <v>0</v>
      </c>
      <c r="H65" s="26">
        <v>2400</v>
      </c>
      <c r="I65" s="27">
        <v>0</v>
      </c>
      <c r="J65" s="27">
        <v>0</v>
      </c>
      <c r="K65" s="27" t="s">
        <v>170</v>
      </c>
      <c r="L65" s="32">
        <v>0</v>
      </c>
      <c r="M65" s="32">
        <v>0</v>
      </c>
      <c r="N65" s="32">
        <f t="shared" si="2"/>
        <v>0</v>
      </c>
      <c r="O65" s="32">
        <v>0</v>
      </c>
    </row>
    <row r="66" spans="1:15" s="28" customFormat="1" ht="40.799999999999997" x14ac:dyDescent="0.2">
      <c r="A66" s="23" t="s">
        <v>173</v>
      </c>
      <c r="B66" s="24" t="s">
        <v>62</v>
      </c>
      <c r="C66" s="24" t="s">
        <v>174</v>
      </c>
      <c r="D66" s="24" t="s">
        <v>66</v>
      </c>
      <c r="E66" s="25">
        <v>47782833.280000001</v>
      </c>
      <c r="F66" s="25">
        <v>0</v>
      </c>
      <c r="G66" s="25">
        <v>0</v>
      </c>
      <c r="H66" s="26">
        <v>0</v>
      </c>
      <c r="I66" s="27">
        <v>0</v>
      </c>
      <c r="J66" s="27">
        <v>0</v>
      </c>
      <c r="K66" s="27">
        <v>0</v>
      </c>
      <c r="L66" s="32">
        <v>0</v>
      </c>
      <c r="M66" s="32">
        <v>0</v>
      </c>
      <c r="N66" s="32">
        <v>0</v>
      </c>
      <c r="O66" s="32">
        <v>0</v>
      </c>
    </row>
    <row r="67" spans="1:15" s="28" customFormat="1" ht="40.799999999999997" x14ac:dyDescent="0.2">
      <c r="A67" s="23" t="s">
        <v>49</v>
      </c>
      <c r="B67" s="24" t="s">
        <v>62</v>
      </c>
      <c r="C67" s="24" t="s">
        <v>128</v>
      </c>
      <c r="D67" s="24" t="s">
        <v>66</v>
      </c>
      <c r="E67" s="25">
        <v>0</v>
      </c>
      <c r="F67" s="25">
        <v>3500000</v>
      </c>
      <c r="G67" s="25">
        <v>0</v>
      </c>
      <c r="H67" s="26">
        <v>1053.8599999999999</v>
      </c>
      <c r="I67" s="27">
        <v>0</v>
      </c>
      <c r="J67" s="27">
        <v>0</v>
      </c>
      <c r="K67" s="27" t="s">
        <v>170</v>
      </c>
      <c r="L67" s="32">
        <v>0</v>
      </c>
      <c r="M67" s="32">
        <v>0</v>
      </c>
      <c r="N67" s="32">
        <f t="shared" si="2"/>
        <v>0</v>
      </c>
      <c r="O67" s="32">
        <v>0</v>
      </c>
    </row>
    <row r="68" spans="1:15" s="28" customFormat="1" ht="40.799999999999997" x14ac:dyDescent="0.2">
      <c r="A68" s="23" t="s">
        <v>51</v>
      </c>
      <c r="B68" s="24" t="s">
        <v>62</v>
      </c>
      <c r="C68" s="24" t="s">
        <v>129</v>
      </c>
      <c r="D68" s="24" t="s">
        <v>66</v>
      </c>
      <c r="E68" s="25">
        <v>0</v>
      </c>
      <c r="F68" s="25">
        <v>11000000</v>
      </c>
      <c r="G68" s="25">
        <v>0</v>
      </c>
      <c r="H68" s="26">
        <v>5617</v>
      </c>
      <c r="I68" s="27">
        <v>0</v>
      </c>
      <c r="J68" s="27">
        <v>0</v>
      </c>
      <c r="K68" s="27" t="s">
        <v>168</v>
      </c>
      <c r="L68" s="32">
        <v>0</v>
      </c>
      <c r="M68" s="32">
        <v>0</v>
      </c>
      <c r="N68" s="32">
        <f t="shared" si="2"/>
        <v>0</v>
      </c>
      <c r="O68" s="32">
        <v>0</v>
      </c>
    </row>
    <row r="69" spans="1:15" s="28" customFormat="1" ht="40.799999999999997" x14ac:dyDescent="0.2">
      <c r="A69" s="23" t="s">
        <v>44</v>
      </c>
      <c r="B69" s="24" t="s">
        <v>62</v>
      </c>
      <c r="C69" s="24" t="s">
        <v>130</v>
      </c>
      <c r="D69" s="24" t="s">
        <v>66</v>
      </c>
      <c r="E69" s="25">
        <v>0</v>
      </c>
      <c r="F69" s="25">
        <v>9003236.4949999899</v>
      </c>
      <c r="G69" s="25">
        <v>0</v>
      </c>
      <c r="H69" s="26">
        <v>20154.939999999999</v>
      </c>
      <c r="I69" s="27">
        <v>0</v>
      </c>
      <c r="J69" s="27">
        <v>0</v>
      </c>
      <c r="K69" s="27" t="s">
        <v>166</v>
      </c>
      <c r="L69" s="32">
        <v>0</v>
      </c>
      <c r="M69" s="32">
        <v>0</v>
      </c>
      <c r="N69" s="32">
        <f t="shared" si="2"/>
        <v>0</v>
      </c>
      <c r="O69" s="32">
        <v>0</v>
      </c>
    </row>
    <row r="70" spans="1:15" s="28" customFormat="1" ht="40.799999999999997" x14ac:dyDescent="0.2">
      <c r="A70" s="23" t="s">
        <v>44</v>
      </c>
      <c r="B70" s="24" t="s">
        <v>62</v>
      </c>
      <c r="C70" s="24" t="s">
        <v>131</v>
      </c>
      <c r="D70" s="24" t="s">
        <v>66</v>
      </c>
      <c r="E70" s="25">
        <v>0</v>
      </c>
      <c r="F70" s="25">
        <v>3369850.96</v>
      </c>
      <c r="G70" s="25">
        <v>0</v>
      </c>
      <c r="H70" s="26">
        <v>8004.02</v>
      </c>
      <c r="I70" s="27">
        <v>0</v>
      </c>
      <c r="J70" s="27">
        <v>0</v>
      </c>
      <c r="K70" s="27" t="s">
        <v>166</v>
      </c>
      <c r="L70" s="32">
        <v>0</v>
      </c>
      <c r="M70" s="32">
        <v>0</v>
      </c>
      <c r="N70" s="32">
        <f t="shared" si="2"/>
        <v>0</v>
      </c>
      <c r="O70" s="32">
        <v>0</v>
      </c>
    </row>
    <row r="71" spans="1:15" s="28" customFormat="1" ht="30.6" x14ac:dyDescent="0.2">
      <c r="A71" s="23" t="s">
        <v>44</v>
      </c>
      <c r="B71" s="24" t="s">
        <v>63</v>
      </c>
      <c r="C71" s="24" t="s">
        <v>132</v>
      </c>
      <c r="D71" s="24" t="s">
        <v>66</v>
      </c>
      <c r="E71" s="25">
        <v>0</v>
      </c>
      <c r="F71" s="25">
        <v>38059626.469999999</v>
      </c>
      <c r="G71" s="25">
        <v>0</v>
      </c>
      <c r="H71" s="26">
        <v>823.24</v>
      </c>
      <c r="I71" s="27">
        <v>0</v>
      </c>
      <c r="J71" s="27">
        <v>0</v>
      </c>
      <c r="K71" s="27" t="s">
        <v>166</v>
      </c>
      <c r="L71" s="32">
        <v>0</v>
      </c>
      <c r="M71" s="32">
        <v>0</v>
      </c>
      <c r="N71" s="32">
        <f t="shared" si="2"/>
        <v>0</v>
      </c>
      <c r="O71" s="32">
        <v>0</v>
      </c>
    </row>
    <row r="72" spans="1:15" s="28" customFormat="1" ht="51" x14ac:dyDescent="0.2">
      <c r="A72" s="23" t="s">
        <v>173</v>
      </c>
      <c r="B72" s="24" t="s">
        <v>63</v>
      </c>
      <c r="C72" s="24" t="s">
        <v>133</v>
      </c>
      <c r="D72" s="24" t="s">
        <v>66</v>
      </c>
      <c r="E72" s="25">
        <v>8000000</v>
      </c>
      <c r="F72" s="25">
        <v>0</v>
      </c>
      <c r="G72" s="25">
        <v>0</v>
      </c>
      <c r="H72" s="26">
        <v>0</v>
      </c>
      <c r="I72" s="27">
        <v>0</v>
      </c>
      <c r="J72" s="27">
        <v>0</v>
      </c>
      <c r="K72" s="27">
        <v>0</v>
      </c>
      <c r="L72" s="32">
        <v>0</v>
      </c>
      <c r="M72" s="32">
        <v>0</v>
      </c>
      <c r="N72" s="32">
        <v>0</v>
      </c>
      <c r="O72" s="32">
        <v>0</v>
      </c>
    </row>
    <row r="73" spans="1:15" s="28" customFormat="1" ht="51" x14ac:dyDescent="0.2">
      <c r="A73" s="23" t="s">
        <v>45</v>
      </c>
      <c r="B73" s="24" t="s">
        <v>63</v>
      </c>
      <c r="C73" s="24" t="s">
        <v>133</v>
      </c>
      <c r="D73" s="24" t="s">
        <v>66</v>
      </c>
      <c r="E73" s="25">
        <v>0</v>
      </c>
      <c r="F73" s="25">
        <v>14000000</v>
      </c>
      <c r="G73" s="25">
        <v>372779.89</v>
      </c>
      <c r="H73" s="26">
        <v>942.61</v>
      </c>
      <c r="I73" s="27">
        <v>0</v>
      </c>
      <c r="J73" s="27">
        <v>0</v>
      </c>
      <c r="K73" s="27" t="s">
        <v>166</v>
      </c>
      <c r="L73" s="32">
        <v>0</v>
      </c>
      <c r="M73" s="32">
        <v>0</v>
      </c>
      <c r="N73" s="32">
        <f t="shared" si="2"/>
        <v>0</v>
      </c>
      <c r="O73" s="32">
        <v>0</v>
      </c>
    </row>
    <row r="74" spans="1:15" s="28" customFormat="1" ht="40.799999999999997" x14ac:dyDescent="0.2">
      <c r="A74" s="23" t="s">
        <v>46</v>
      </c>
      <c r="B74" s="24" t="s">
        <v>63</v>
      </c>
      <c r="C74" s="24" t="s">
        <v>134</v>
      </c>
      <c r="D74" s="24" t="s">
        <v>66</v>
      </c>
      <c r="E74" s="25">
        <v>0</v>
      </c>
      <c r="F74" s="25">
        <v>3500000</v>
      </c>
      <c r="G74" s="25">
        <v>0</v>
      </c>
      <c r="H74" s="26">
        <v>578.54999999999995</v>
      </c>
      <c r="I74" s="27">
        <v>0</v>
      </c>
      <c r="J74" s="27">
        <v>0</v>
      </c>
      <c r="K74" s="27" t="s">
        <v>166</v>
      </c>
      <c r="L74" s="32">
        <v>0</v>
      </c>
      <c r="M74" s="32">
        <v>0</v>
      </c>
      <c r="N74" s="32">
        <f t="shared" si="2"/>
        <v>0</v>
      </c>
      <c r="O74" s="32">
        <v>0</v>
      </c>
    </row>
    <row r="75" spans="1:15" s="28" customFormat="1" ht="30.6" x14ac:dyDescent="0.2">
      <c r="A75" s="23" t="s">
        <v>45</v>
      </c>
      <c r="B75" s="24" t="s">
        <v>63</v>
      </c>
      <c r="C75" s="24" t="s">
        <v>135</v>
      </c>
      <c r="D75" s="24" t="s">
        <v>66</v>
      </c>
      <c r="E75" s="25">
        <v>0</v>
      </c>
      <c r="F75" s="25">
        <v>3832794.35</v>
      </c>
      <c r="G75" s="25">
        <v>0</v>
      </c>
      <c r="H75" s="26">
        <v>248.49</v>
      </c>
      <c r="I75" s="27">
        <v>0</v>
      </c>
      <c r="J75" s="27">
        <v>0</v>
      </c>
      <c r="K75" s="27" t="s">
        <v>166</v>
      </c>
      <c r="L75" s="32">
        <v>0</v>
      </c>
      <c r="M75" s="32">
        <v>0</v>
      </c>
      <c r="N75" s="32">
        <f t="shared" si="2"/>
        <v>0</v>
      </c>
      <c r="O75" s="32">
        <v>0</v>
      </c>
    </row>
    <row r="76" spans="1:15" s="28" customFormat="1" ht="30.6" x14ac:dyDescent="0.2">
      <c r="A76" s="23" t="s">
        <v>45</v>
      </c>
      <c r="B76" s="24" t="s">
        <v>63</v>
      </c>
      <c r="C76" s="24" t="s">
        <v>136</v>
      </c>
      <c r="D76" s="24" t="s">
        <v>66</v>
      </c>
      <c r="E76" s="25">
        <v>0</v>
      </c>
      <c r="F76" s="25">
        <v>1550000</v>
      </c>
      <c r="G76" s="25">
        <v>0</v>
      </c>
      <c r="H76" s="26">
        <v>106.95</v>
      </c>
      <c r="I76" s="27">
        <v>0</v>
      </c>
      <c r="J76" s="27">
        <v>0</v>
      </c>
      <c r="K76" s="27" t="s">
        <v>166</v>
      </c>
      <c r="L76" s="32">
        <v>0</v>
      </c>
      <c r="M76" s="32">
        <v>0</v>
      </c>
      <c r="N76" s="32">
        <f t="shared" si="2"/>
        <v>0</v>
      </c>
      <c r="O76" s="32">
        <v>0</v>
      </c>
    </row>
    <row r="77" spans="1:15" s="28" customFormat="1" ht="30.6" x14ac:dyDescent="0.2">
      <c r="A77" s="23" t="s">
        <v>46</v>
      </c>
      <c r="B77" s="24" t="s">
        <v>63</v>
      </c>
      <c r="C77" s="24" t="s">
        <v>137</v>
      </c>
      <c r="D77" s="24" t="s">
        <v>66</v>
      </c>
      <c r="E77" s="25">
        <v>0</v>
      </c>
      <c r="F77" s="25">
        <v>6500000</v>
      </c>
      <c r="G77" s="25">
        <v>0</v>
      </c>
      <c r="H77" s="26">
        <v>1</v>
      </c>
      <c r="I77" s="27">
        <v>0</v>
      </c>
      <c r="J77" s="27">
        <v>0</v>
      </c>
      <c r="K77" s="27" t="s">
        <v>171</v>
      </c>
      <c r="L77" s="32">
        <v>0</v>
      </c>
      <c r="M77" s="32">
        <v>0</v>
      </c>
      <c r="N77" s="32">
        <f t="shared" si="2"/>
        <v>0</v>
      </c>
      <c r="O77" s="32">
        <v>0</v>
      </c>
    </row>
    <row r="78" spans="1:15" s="28" customFormat="1" ht="40.799999999999997" x14ac:dyDescent="0.2">
      <c r="A78" s="23" t="s">
        <v>46</v>
      </c>
      <c r="B78" s="24" t="s">
        <v>63</v>
      </c>
      <c r="C78" s="24" t="s">
        <v>138</v>
      </c>
      <c r="D78" s="24" t="s">
        <v>66</v>
      </c>
      <c r="E78" s="25">
        <v>0</v>
      </c>
      <c r="F78" s="25">
        <v>4000000</v>
      </c>
      <c r="G78" s="25">
        <v>0</v>
      </c>
      <c r="H78" s="26">
        <v>1384.2</v>
      </c>
      <c r="I78" s="27">
        <v>0</v>
      </c>
      <c r="J78" s="27">
        <v>0</v>
      </c>
      <c r="K78" s="27" t="s">
        <v>166</v>
      </c>
      <c r="L78" s="32">
        <v>0</v>
      </c>
      <c r="M78" s="32">
        <v>0</v>
      </c>
      <c r="N78" s="32">
        <f t="shared" si="2"/>
        <v>0</v>
      </c>
      <c r="O78" s="32">
        <v>0</v>
      </c>
    </row>
    <row r="79" spans="1:15" s="28" customFormat="1" ht="40.799999999999997" x14ac:dyDescent="0.2">
      <c r="A79" s="23" t="s">
        <v>46</v>
      </c>
      <c r="B79" s="24" t="s">
        <v>63</v>
      </c>
      <c r="C79" s="24" t="s">
        <v>139</v>
      </c>
      <c r="D79" s="24" t="s">
        <v>66</v>
      </c>
      <c r="E79" s="25">
        <v>0</v>
      </c>
      <c r="F79" s="25">
        <v>3000000</v>
      </c>
      <c r="G79" s="25">
        <v>0</v>
      </c>
      <c r="H79" s="26">
        <v>1662.78</v>
      </c>
      <c r="I79" s="27">
        <v>0</v>
      </c>
      <c r="J79" s="27">
        <v>0</v>
      </c>
      <c r="K79" s="27" t="s">
        <v>166</v>
      </c>
      <c r="L79" s="32">
        <v>0</v>
      </c>
      <c r="M79" s="32">
        <v>0</v>
      </c>
      <c r="N79" s="32">
        <f t="shared" si="2"/>
        <v>0</v>
      </c>
      <c r="O79" s="32">
        <v>0</v>
      </c>
    </row>
    <row r="80" spans="1:15" s="28" customFormat="1" ht="51" x14ac:dyDescent="0.2">
      <c r="A80" s="23" t="s">
        <v>44</v>
      </c>
      <c r="B80" s="24" t="s">
        <v>63</v>
      </c>
      <c r="C80" s="24" t="s">
        <v>140</v>
      </c>
      <c r="D80" s="24" t="s">
        <v>66</v>
      </c>
      <c r="E80" s="25">
        <v>0</v>
      </c>
      <c r="F80" s="25">
        <v>1900000</v>
      </c>
      <c r="G80" s="25">
        <v>0</v>
      </c>
      <c r="H80" s="26">
        <v>84.3</v>
      </c>
      <c r="I80" s="27">
        <v>0</v>
      </c>
      <c r="J80" s="27">
        <v>0</v>
      </c>
      <c r="K80" s="27" t="s">
        <v>167</v>
      </c>
      <c r="L80" s="32">
        <v>0</v>
      </c>
      <c r="M80" s="32">
        <v>0</v>
      </c>
      <c r="N80" s="32">
        <f t="shared" si="2"/>
        <v>0</v>
      </c>
      <c r="O80" s="32">
        <v>0</v>
      </c>
    </row>
    <row r="81" spans="1:15" s="28" customFormat="1" ht="61.2" x14ac:dyDescent="0.2">
      <c r="A81" s="23" t="s">
        <v>44</v>
      </c>
      <c r="B81" s="24" t="s">
        <v>63</v>
      </c>
      <c r="C81" s="24" t="s">
        <v>141</v>
      </c>
      <c r="D81" s="24" t="s">
        <v>66</v>
      </c>
      <c r="E81" s="25">
        <v>0</v>
      </c>
      <c r="F81" s="25">
        <v>5000000</v>
      </c>
      <c r="G81" s="25">
        <v>0</v>
      </c>
      <c r="H81" s="26">
        <v>167</v>
      </c>
      <c r="I81" s="27">
        <v>0</v>
      </c>
      <c r="J81" s="27">
        <v>0</v>
      </c>
      <c r="K81" s="27" t="s">
        <v>167</v>
      </c>
      <c r="L81" s="32">
        <v>0</v>
      </c>
      <c r="M81" s="32">
        <v>0</v>
      </c>
      <c r="N81" s="32">
        <f t="shared" si="2"/>
        <v>0</v>
      </c>
      <c r="O81" s="32">
        <v>0</v>
      </c>
    </row>
    <row r="82" spans="1:15" s="28" customFormat="1" ht="51" x14ac:dyDescent="0.2">
      <c r="A82" s="23" t="s">
        <v>44</v>
      </c>
      <c r="B82" s="24" t="s">
        <v>63</v>
      </c>
      <c r="C82" s="24" t="s">
        <v>142</v>
      </c>
      <c r="D82" s="24" t="s">
        <v>66</v>
      </c>
      <c r="E82" s="25">
        <v>0</v>
      </c>
      <c r="F82" s="25">
        <v>750000</v>
      </c>
      <c r="G82" s="25">
        <v>0</v>
      </c>
      <c r="H82" s="26">
        <v>84.1</v>
      </c>
      <c r="I82" s="27">
        <v>0</v>
      </c>
      <c r="J82" s="27">
        <v>0</v>
      </c>
      <c r="K82" s="27" t="s">
        <v>167</v>
      </c>
      <c r="L82" s="32">
        <v>0</v>
      </c>
      <c r="M82" s="32">
        <v>0</v>
      </c>
      <c r="N82" s="32">
        <f t="shared" ref="N82:N98" si="4">J82/H82</f>
        <v>0</v>
      </c>
      <c r="O82" s="32">
        <v>0</v>
      </c>
    </row>
    <row r="83" spans="1:15" s="28" customFormat="1" ht="40.799999999999997" x14ac:dyDescent="0.2">
      <c r="A83" s="23" t="s">
        <v>44</v>
      </c>
      <c r="B83" s="24" t="s">
        <v>63</v>
      </c>
      <c r="C83" s="24" t="s">
        <v>143</v>
      </c>
      <c r="D83" s="24" t="s">
        <v>66</v>
      </c>
      <c r="E83" s="25">
        <v>0</v>
      </c>
      <c r="F83" s="25">
        <v>650000</v>
      </c>
      <c r="G83" s="25">
        <v>0</v>
      </c>
      <c r="H83" s="26">
        <v>52.5</v>
      </c>
      <c r="I83" s="27">
        <v>0</v>
      </c>
      <c r="J83" s="27">
        <v>0</v>
      </c>
      <c r="K83" s="27" t="s">
        <v>167</v>
      </c>
      <c r="L83" s="32">
        <v>0</v>
      </c>
      <c r="M83" s="32">
        <v>0</v>
      </c>
      <c r="N83" s="32">
        <f t="shared" si="4"/>
        <v>0</v>
      </c>
      <c r="O83" s="32">
        <v>0</v>
      </c>
    </row>
    <row r="84" spans="1:15" s="28" customFormat="1" ht="51" x14ac:dyDescent="0.2">
      <c r="A84" s="23" t="s">
        <v>44</v>
      </c>
      <c r="B84" s="24" t="s">
        <v>63</v>
      </c>
      <c r="C84" s="24" t="s">
        <v>144</v>
      </c>
      <c r="D84" s="24" t="s">
        <v>66</v>
      </c>
      <c r="E84" s="25">
        <v>0</v>
      </c>
      <c r="F84" s="25">
        <v>1900000</v>
      </c>
      <c r="G84" s="25">
        <v>0</v>
      </c>
      <c r="H84" s="26">
        <v>29.4</v>
      </c>
      <c r="I84" s="27">
        <v>0</v>
      </c>
      <c r="J84" s="27">
        <v>0</v>
      </c>
      <c r="K84" s="27" t="s">
        <v>167</v>
      </c>
      <c r="L84" s="32">
        <v>0</v>
      </c>
      <c r="M84" s="32">
        <v>0</v>
      </c>
      <c r="N84" s="32">
        <f t="shared" si="4"/>
        <v>0</v>
      </c>
      <c r="O84" s="32">
        <v>0</v>
      </c>
    </row>
    <row r="85" spans="1:15" s="28" customFormat="1" ht="51" x14ac:dyDescent="0.2">
      <c r="A85" s="23" t="s">
        <v>44</v>
      </c>
      <c r="B85" s="24" t="s">
        <v>63</v>
      </c>
      <c r="C85" s="24" t="s">
        <v>145</v>
      </c>
      <c r="D85" s="24" t="s">
        <v>66</v>
      </c>
      <c r="E85" s="25">
        <v>0</v>
      </c>
      <c r="F85" s="25">
        <v>610000</v>
      </c>
      <c r="G85" s="25">
        <v>0</v>
      </c>
      <c r="H85" s="26">
        <v>23</v>
      </c>
      <c r="I85" s="27">
        <v>0</v>
      </c>
      <c r="J85" s="27">
        <v>0</v>
      </c>
      <c r="K85" s="27" t="s">
        <v>167</v>
      </c>
      <c r="L85" s="32">
        <v>0</v>
      </c>
      <c r="M85" s="32">
        <v>0</v>
      </c>
      <c r="N85" s="32">
        <f t="shared" si="4"/>
        <v>0</v>
      </c>
      <c r="O85" s="32">
        <v>0</v>
      </c>
    </row>
    <row r="86" spans="1:15" s="28" customFormat="1" ht="51" x14ac:dyDescent="0.2">
      <c r="A86" s="23" t="s">
        <v>44</v>
      </c>
      <c r="B86" s="24" t="s">
        <v>63</v>
      </c>
      <c r="C86" s="24" t="s">
        <v>146</v>
      </c>
      <c r="D86" s="24" t="s">
        <v>66</v>
      </c>
      <c r="E86" s="25">
        <v>0</v>
      </c>
      <c r="F86" s="25">
        <v>380000</v>
      </c>
      <c r="G86" s="25">
        <v>0</v>
      </c>
      <c r="H86" s="26">
        <v>32.700000000000003</v>
      </c>
      <c r="I86" s="27">
        <v>0</v>
      </c>
      <c r="J86" s="27">
        <v>0</v>
      </c>
      <c r="K86" s="27" t="s">
        <v>167</v>
      </c>
      <c r="L86" s="32">
        <v>0</v>
      </c>
      <c r="M86" s="32">
        <v>0</v>
      </c>
      <c r="N86" s="32">
        <f t="shared" si="4"/>
        <v>0</v>
      </c>
      <c r="O86" s="32">
        <v>0</v>
      </c>
    </row>
    <row r="87" spans="1:15" s="28" customFormat="1" ht="51" x14ac:dyDescent="0.2">
      <c r="A87" s="23" t="s">
        <v>44</v>
      </c>
      <c r="B87" s="24" t="s">
        <v>63</v>
      </c>
      <c r="C87" s="24" t="s">
        <v>147</v>
      </c>
      <c r="D87" s="24" t="s">
        <v>66</v>
      </c>
      <c r="E87" s="25">
        <v>0</v>
      </c>
      <c r="F87" s="25">
        <v>2450000</v>
      </c>
      <c r="G87" s="25">
        <v>0</v>
      </c>
      <c r="H87" s="26">
        <v>93.7</v>
      </c>
      <c r="I87" s="27">
        <v>0</v>
      </c>
      <c r="J87" s="27">
        <v>0</v>
      </c>
      <c r="K87" s="27" t="s">
        <v>167</v>
      </c>
      <c r="L87" s="32">
        <v>0</v>
      </c>
      <c r="M87" s="32">
        <v>0</v>
      </c>
      <c r="N87" s="32">
        <f t="shared" si="4"/>
        <v>0</v>
      </c>
      <c r="O87" s="32">
        <v>0</v>
      </c>
    </row>
    <row r="88" spans="1:15" s="28" customFormat="1" ht="51" x14ac:dyDescent="0.2">
      <c r="A88" s="23" t="s">
        <v>44</v>
      </c>
      <c r="B88" s="24" t="s">
        <v>63</v>
      </c>
      <c r="C88" s="24" t="s">
        <v>148</v>
      </c>
      <c r="D88" s="24" t="s">
        <v>66</v>
      </c>
      <c r="E88" s="25">
        <v>0</v>
      </c>
      <c r="F88" s="25">
        <v>2950000</v>
      </c>
      <c r="G88" s="25">
        <v>0</v>
      </c>
      <c r="H88" s="26">
        <v>114</v>
      </c>
      <c r="I88" s="27">
        <v>0</v>
      </c>
      <c r="J88" s="27">
        <v>0</v>
      </c>
      <c r="K88" s="27" t="s">
        <v>167</v>
      </c>
      <c r="L88" s="32">
        <v>0</v>
      </c>
      <c r="M88" s="32">
        <v>0</v>
      </c>
      <c r="N88" s="32">
        <f t="shared" si="4"/>
        <v>0</v>
      </c>
      <c r="O88" s="32">
        <v>0</v>
      </c>
    </row>
    <row r="89" spans="1:15" s="28" customFormat="1" ht="51" x14ac:dyDescent="0.2">
      <c r="A89" s="23" t="s">
        <v>44</v>
      </c>
      <c r="B89" s="24" t="s">
        <v>63</v>
      </c>
      <c r="C89" s="24" t="s">
        <v>149</v>
      </c>
      <c r="D89" s="24" t="s">
        <v>66</v>
      </c>
      <c r="E89" s="25">
        <v>0</v>
      </c>
      <c r="F89" s="25">
        <v>440000</v>
      </c>
      <c r="G89" s="25">
        <v>0</v>
      </c>
      <c r="H89" s="26">
        <v>44</v>
      </c>
      <c r="I89" s="27">
        <v>0</v>
      </c>
      <c r="J89" s="27">
        <v>0</v>
      </c>
      <c r="K89" s="27" t="s">
        <v>167</v>
      </c>
      <c r="L89" s="32">
        <v>0</v>
      </c>
      <c r="M89" s="32">
        <v>0</v>
      </c>
      <c r="N89" s="32">
        <f t="shared" si="4"/>
        <v>0</v>
      </c>
      <c r="O89" s="32">
        <v>0</v>
      </c>
    </row>
    <row r="90" spans="1:15" s="28" customFormat="1" ht="51" x14ac:dyDescent="0.2">
      <c r="A90" s="23" t="s">
        <v>44</v>
      </c>
      <c r="B90" s="24" t="s">
        <v>63</v>
      </c>
      <c r="C90" s="24" t="s">
        <v>150</v>
      </c>
      <c r="D90" s="24" t="s">
        <v>66</v>
      </c>
      <c r="E90" s="25">
        <v>0</v>
      </c>
      <c r="F90" s="25">
        <v>500000</v>
      </c>
      <c r="G90" s="25">
        <v>0</v>
      </c>
      <c r="H90" s="26">
        <v>54</v>
      </c>
      <c r="I90" s="27">
        <v>0</v>
      </c>
      <c r="J90" s="27">
        <v>0</v>
      </c>
      <c r="K90" s="27" t="s">
        <v>167</v>
      </c>
      <c r="L90" s="32">
        <v>0</v>
      </c>
      <c r="M90" s="32">
        <v>0</v>
      </c>
      <c r="N90" s="32">
        <f t="shared" si="4"/>
        <v>0</v>
      </c>
      <c r="O90" s="32">
        <v>0</v>
      </c>
    </row>
    <row r="91" spans="1:15" s="28" customFormat="1" ht="51" x14ac:dyDescent="0.2">
      <c r="A91" s="23" t="s">
        <v>44</v>
      </c>
      <c r="B91" s="24" t="s">
        <v>63</v>
      </c>
      <c r="C91" s="24" t="s">
        <v>151</v>
      </c>
      <c r="D91" s="24" t="s">
        <v>66</v>
      </c>
      <c r="E91" s="25">
        <v>0</v>
      </c>
      <c r="F91" s="25">
        <v>470000</v>
      </c>
      <c r="G91" s="25">
        <v>0</v>
      </c>
      <c r="H91" s="26">
        <v>89.7</v>
      </c>
      <c r="I91" s="27">
        <v>0</v>
      </c>
      <c r="J91" s="27">
        <v>0</v>
      </c>
      <c r="K91" s="27" t="s">
        <v>167</v>
      </c>
      <c r="L91" s="32">
        <v>0</v>
      </c>
      <c r="M91" s="32">
        <v>0</v>
      </c>
      <c r="N91" s="32">
        <f t="shared" si="4"/>
        <v>0</v>
      </c>
      <c r="O91" s="32">
        <v>0</v>
      </c>
    </row>
    <row r="92" spans="1:15" s="28" customFormat="1" ht="40.799999999999997" x14ac:dyDescent="0.2">
      <c r="A92" s="23" t="s">
        <v>46</v>
      </c>
      <c r="B92" s="24" t="s">
        <v>63</v>
      </c>
      <c r="C92" s="24" t="s">
        <v>152</v>
      </c>
      <c r="D92" s="24" t="s">
        <v>66</v>
      </c>
      <c r="E92" s="25">
        <v>0</v>
      </c>
      <c r="F92" s="25">
        <v>1200000</v>
      </c>
      <c r="G92" s="25">
        <v>0</v>
      </c>
      <c r="H92" s="26">
        <v>2167.4499999999998</v>
      </c>
      <c r="I92" s="27">
        <v>0</v>
      </c>
      <c r="J92" s="27">
        <v>0</v>
      </c>
      <c r="K92" s="27" t="s">
        <v>167</v>
      </c>
      <c r="L92" s="32">
        <v>0</v>
      </c>
      <c r="M92" s="32">
        <v>0</v>
      </c>
      <c r="N92" s="32">
        <f t="shared" si="4"/>
        <v>0</v>
      </c>
      <c r="O92" s="32">
        <v>0</v>
      </c>
    </row>
    <row r="93" spans="1:15" s="28" customFormat="1" ht="40.799999999999997" x14ac:dyDescent="0.2">
      <c r="A93" s="23" t="s">
        <v>47</v>
      </c>
      <c r="B93" s="24" t="s">
        <v>63</v>
      </c>
      <c r="C93" s="24" t="s">
        <v>153</v>
      </c>
      <c r="D93" s="24" t="s">
        <v>66</v>
      </c>
      <c r="E93" s="25">
        <v>0</v>
      </c>
      <c r="F93" s="25">
        <v>4500000</v>
      </c>
      <c r="G93" s="25">
        <v>0</v>
      </c>
      <c r="H93" s="26">
        <v>7451.68</v>
      </c>
      <c r="I93" s="27">
        <v>0</v>
      </c>
      <c r="J93" s="27">
        <v>0</v>
      </c>
      <c r="K93" s="27" t="s">
        <v>166</v>
      </c>
      <c r="L93" s="32">
        <v>0</v>
      </c>
      <c r="M93" s="32">
        <v>0</v>
      </c>
      <c r="N93" s="32">
        <f t="shared" si="4"/>
        <v>0</v>
      </c>
      <c r="O93" s="32">
        <v>0</v>
      </c>
    </row>
    <row r="94" spans="1:15" s="28" customFormat="1" ht="30.6" x14ac:dyDescent="0.2">
      <c r="A94" s="23" t="s">
        <v>45</v>
      </c>
      <c r="B94" s="24" t="s">
        <v>63</v>
      </c>
      <c r="C94" s="24" t="s">
        <v>154</v>
      </c>
      <c r="D94" s="24" t="s">
        <v>66</v>
      </c>
      <c r="E94" s="25">
        <v>0</v>
      </c>
      <c r="F94" s="25">
        <v>7000000</v>
      </c>
      <c r="G94" s="25">
        <v>0</v>
      </c>
      <c r="H94" s="26">
        <v>30</v>
      </c>
      <c r="I94" s="27">
        <v>0</v>
      </c>
      <c r="J94" s="27">
        <v>0</v>
      </c>
      <c r="K94" s="27" t="s">
        <v>172</v>
      </c>
      <c r="L94" s="32">
        <v>0</v>
      </c>
      <c r="M94" s="32">
        <v>0</v>
      </c>
      <c r="N94" s="32">
        <f t="shared" si="4"/>
        <v>0</v>
      </c>
      <c r="O94" s="32">
        <v>0</v>
      </c>
    </row>
    <row r="95" spans="1:15" s="28" customFormat="1" ht="30.6" x14ac:dyDescent="0.2">
      <c r="A95" s="23" t="s">
        <v>45</v>
      </c>
      <c r="B95" s="24" t="s">
        <v>63</v>
      </c>
      <c r="C95" s="24" t="s">
        <v>155</v>
      </c>
      <c r="D95" s="24" t="s">
        <v>66</v>
      </c>
      <c r="E95" s="25">
        <v>0</v>
      </c>
      <c r="F95" s="25">
        <v>2800000</v>
      </c>
      <c r="G95" s="25">
        <v>0</v>
      </c>
      <c r="H95" s="26">
        <v>1</v>
      </c>
      <c r="I95" s="27">
        <v>0</v>
      </c>
      <c r="J95" s="27">
        <v>0</v>
      </c>
      <c r="K95" s="27" t="s">
        <v>159</v>
      </c>
      <c r="L95" s="32">
        <v>0</v>
      </c>
      <c r="M95" s="32">
        <v>0</v>
      </c>
      <c r="N95" s="32">
        <f t="shared" si="4"/>
        <v>0</v>
      </c>
      <c r="O95" s="32">
        <v>0</v>
      </c>
    </row>
    <row r="96" spans="1:15" s="28" customFormat="1" ht="30.6" x14ac:dyDescent="0.2">
      <c r="A96" s="23" t="s">
        <v>45</v>
      </c>
      <c r="B96" s="24" t="s">
        <v>63</v>
      </c>
      <c r="C96" s="24" t="s">
        <v>156</v>
      </c>
      <c r="D96" s="24" t="s">
        <v>66</v>
      </c>
      <c r="E96" s="25">
        <v>0</v>
      </c>
      <c r="F96" s="25">
        <v>1500000</v>
      </c>
      <c r="G96" s="25">
        <v>0</v>
      </c>
      <c r="H96" s="26">
        <v>1</v>
      </c>
      <c r="I96" s="27">
        <v>0</v>
      </c>
      <c r="J96" s="27">
        <v>0</v>
      </c>
      <c r="K96" s="27" t="s">
        <v>159</v>
      </c>
      <c r="L96" s="32">
        <v>0</v>
      </c>
      <c r="M96" s="32">
        <v>0</v>
      </c>
      <c r="N96" s="32">
        <f t="shared" si="4"/>
        <v>0</v>
      </c>
      <c r="O96" s="32">
        <v>0</v>
      </c>
    </row>
    <row r="97" spans="1:15" s="28" customFormat="1" ht="30.6" x14ac:dyDescent="0.2">
      <c r="A97" s="23" t="s">
        <v>45</v>
      </c>
      <c r="B97" s="24" t="s">
        <v>63</v>
      </c>
      <c r="C97" s="24" t="s">
        <v>157</v>
      </c>
      <c r="D97" s="24" t="s">
        <v>66</v>
      </c>
      <c r="E97" s="25">
        <v>0</v>
      </c>
      <c r="F97" s="25">
        <v>1000000</v>
      </c>
      <c r="G97" s="25">
        <v>0</v>
      </c>
      <c r="H97" s="26">
        <v>1</v>
      </c>
      <c r="I97" s="27">
        <v>0</v>
      </c>
      <c r="J97" s="27">
        <v>0</v>
      </c>
      <c r="K97" s="27" t="s">
        <v>159</v>
      </c>
      <c r="L97" s="32">
        <v>0</v>
      </c>
      <c r="M97" s="32">
        <v>0</v>
      </c>
      <c r="N97" s="32">
        <f t="shared" si="4"/>
        <v>0</v>
      </c>
      <c r="O97" s="32">
        <v>0</v>
      </c>
    </row>
    <row r="98" spans="1:15" s="28" customFormat="1" ht="40.799999999999997" x14ac:dyDescent="0.2">
      <c r="A98" s="23" t="s">
        <v>42</v>
      </c>
      <c r="B98" s="24" t="s">
        <v>64</v>
      </c>
      <c r="C98" s="24" t="s">
        <v>158</v>
      </c>
      <c r="D98" s="24" t="s">
        <v>66</v>
      </c>
      <c r="E98" s="25">
        <v>2100000</v>
      </c>
      <c r="F98" s="25">
        <v>2100000</v>
      </c>
      <c r="G98" s="25">
        <v>174870</v>
      </c>
      <c r="H98" s="26">
        <v>2</v>
      </c>
      <c r="I98" s="27">
        <v>0</v>
      </c>
      <c r="J98" s="27">
        <v>0</v>
      </c>
      <c r="K98" s="27" t="str">
        <f>+K97</f>
        <v>Proyecto</v>
      </c>
      <c r="L98" s="32">
        <v>0</v>
      </c>
      <c r="M98" s="32">
        <v>0</v>
      </c>
      <c r="N98" s="32">
        <f t="shared" si="4"/>
        <v>0</v>
      </c>
      <c r="O98" s="32">
        <v>0</v>
      </c>
    </row>
    <row r="99" spans="1:15" x14ac:dyDescent="0.2">
      <c r="E99" s="29"/>
      <c r="F99" s="29"/>
      <c r="G99" s="29"/>
      <c r="H99" s="29"/>
      <c r="I99" s="29"/>
      <c r="J99" s="29"/>
      <c r="K99" s="29"/>
      <c r="L99" s="29"/>
      <c r="M99" s="29"/>
      <c r="N99" s="29"/>
      <c r="O99" s="29"/>
    </row>
    <row r="100" spans="1:15" x14ac:dyDescent="0.2">
      <c r="F100" s="29"/>
    </row>
    <row r="101" spans="1:15" x14ac:dyDescent="0.2">
      <c r="E101" s="29"/>
      <c r="F101" s="29"/>
      <c r="G101" s="29"/>
      <c r="H101" s="29"/>
      <c r="I101" s="29"/>
      <c r="J101" s="29"/>
      <c r="K101" s="29"/>
      <c r="L101" s="29"/>
      <c r="M101" s="29"/>
      <c r="N101" s="29"/>
      <c r="O101" s="29"/>
    </row>
    <row r="102" spans="1:15" x14ac:dyDescent="0.2">
      <c r="F102" s="29"/>
    </row>
    <row r="103" spans="1:15" x14ac:dyDescent="0.2">
      <c r="F103" s="30"/>
    </row>
    <row r="104" spans="1:15" x14ac:dyDescent="0.2">
      <c r="F104" s="29"/>
    </row>
    <row r="107" spans="1:15" x14ac:dyDescent="0.2">
      <c r="F107" s="30"/>
    </row>
    <row r="108" spans="1:15" x14ac:dyDescent="0.2">
      <c r="F108" s="30"/>
    </row>
    <row r="109" spans="1:15" x14ac:dyDescent="0.2">
      <c r="F109" s="30"/>
    </row>
    <row r="110" spans="1:15" x14ac:dyDescent="0.2">
      <c r="F110" s="30"/>
    </row>
    <row r="111" spans="1:15" x14ac:dyDescent="0.2">
      <c r="F111" s="30"/>
    </row>
  </sheetData>
  <sheetProtection formatCells="0" formatColumns="0" formatRows="0" insertRows="0" deleteRows="0" autoFilter="0"/>
  <autoFilter ref="A3:O104"/>
  <mergeCells count="1">
    <mergeCell ref="A1:O1"/>
  </mergeCells>
  <dataValidations count="1">
    <dataValidation allowBlank="1" showErrorMessage="1" prompt="Clave asignada al programa/proyecto" sqref="A2:A3"/>
  </dataValidations>
  <pageMargins left="0.7" right="0.7" top="0.75" bottom="0.75" header="0.3" footer="0.3"/>
  <pageSetup scale="4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zoomScale="120" zoomScaleNormal="120" zoomScaleSheetLayoutView="100" workbookViewId="0">
      <pane ySplit="1" topLeftCell="A2" activePane="bottomLeft" state="frozen"/>
      <selection pane="bottomLeft"/>
    </sheetView>
  </sheetViews>
  <sheetFormatPr baseColWidth="10" defaultColWidth="12" defaultRowHeight="10.199999999999999" x14ac:dyDescent="0.2"/>
  <cols>
    <col min="1" max="1" width="135.85546875" customWidth="1"/>
  </cols>
  <sheetData>
    <row r="1" spans="1:1" x14ac:dyDescent="0.2">
      <c r="A1" s="1" t="s">
        <v>18</v>
      </c>
    </row>
    <row r="2" spans="1:1" ht="11.25" customHeight="1" x14ac:dyDescent="0.2">
      <c r="A2" s="4" t="s">
        <v>19</v>
      </c>
    </row>
    <row r="3" spans="1:1" ht="11.25" customHeight="1" x14ac:dyDescent="0.2">
      <c r="A3" s="4" t="s">
        <v>20</v>
      </c>
    </row>
    <row r="4" spans="1:1" ht="11.25" customHeight="1" x14ac:dyDescent="0.2">
      <c r="A4" s="4" t="s">
        <v>21</v>
      </c>
    </row>
    <row r="5" spans="1:1" ht="11.25" customHeight="1" x14ac:dyDescent="0.2">
      <c r="A5" s="4" t="s">
        <v>22</v>
      </c>
    </row>
    <row r="6" spans="1:1" ht="11.25" customHeight="1" x14ac:dyDescent="0.2">
      <c r="A6" s="4" t="s">
        <v>23</v>
      </c>
    </row>
    <row r="7" spans="1:1" x14ac:dyDescent="0.2">
      <c r="A7" s="4" t="s">
        <v>24</v>
      </c>
    </row>
    <row r="8" spans="1:1" ht="20.399999999999999" x14ac:dyDescent="0.2">
      <c r="A8" s="4" t="s">
        <v>25</v>
      </c>
    </row>
    <row r="9" spans="1:1" ht="20.399999999999999" x14ac:dyDescent="0.2">
      <c r="A9" s="4" t="s">
        <v>26</v>
      </c>
    </row>
    <row r="10" spans="1:1" x14ac:dyDescent="0.2">
      <c r="A10" s="4" t="s">
        <v>27</v>
      </c>
    </row>
    <row r="11" spans="1:1" ht="20.399999999999999" x14ac:dyDescent="0.2">
      <c r="A11" s="4" t="s">
        <v>28</v>
      </c>
    </row>
    <row r="12" spans="1:1" ht="20.399999999999999" x14ac:dyDescent="0.2">
      <c r="A12" s="4" t="s">
        <v>29</v>
      </c>
    </row>
    <row r="13" spans="1:1" x14ac:dyDescent="0.2">
      <c r="A13" s="4" t="s">
        <v>30</v>
      </c>
    </row>
    <row r="14" spans="1:1" x14ac:dyDescent="0.2">
      <c r="A14" s="5" t="s">
        <v>31</v>
      </c>
    </row>
    <row r="15" spans="1:1" ht="20.399999999999999" x14ac:dyDescent="0.2">
      <c r="A15" s="4" t="s">
        <v>32</v>
      </c>
    </row>
    <row r="16" spans="1:1" x14ac:dyDescent="0.2">
      <c r="A16" s="5" t="s">
        <v>33</v>
      </c>
    </row>
    <row r="17" spans="1:1" ht="11.25" customHeight="1" x14ac:dyDescent="0.2">
      <c r="A17" s="4"/>
    </row>
    <row r="18" spans="1:1" x14ac:dyDescent="0.2">
      <c r="A18" s="2" t="s">
        <v>34</v>
      </c>
    </row>
    <row r="19" spans="1:1" x14ac:dyDescent="0.2">
      <c r="A19" s="4" t="s">
        <v>35</v>
      </c>
    </row>
    <row r="21" spans="1:1" x14ac:dyDescent="0.2">
      <c r="A21" s="7" t="s">
        <v>36</v>
      </c>
    </row>
    <row r="22" spans="1:1" ht="30.6" x14ac:dyDescent="0.2">
      <c r="A22" s="6" t="s">
        <v>37</v>
      </c>
    </row>
    <row r="24" spans="1:1" ht="38.25" customHeight="1" x14ac:dyDescent="0.25">
      <c r="A24" s="6" t="s">
        <v>38</v>
      </c>
    </row>
    <row r="26" spans="1:1" ht="22.8" x14ac:dyDescent="0.2">
      <c r="A26" s="8" t="s">
        <v>39</v>
      </c>
    </row>
    <row r="27" spans="1:1" x14ac:dyDescent="0.2">
      <c r="A27" t="s">
        <v>40</v>
      </c>
    </row>
    <row r="28" spans="1:1" ht="15" x14ac:dyDescent="0.25">
      <c r="A28" t="s">
        <v>41</v>
      </c>
    </row>
  </sheetData>
  <pageMargins left="0.70866141732283472" right="0.70866141732283472" top="0.74803149606299213" bottom="0.74803149606299213" header="0.31496062992125984" footer="0.31496062992125984"/>
  <pageSetup orientation="landscape" r:id="rId1"/>
  <headerFooter>
    <oddHeader>&amp;C&amp;10PROYECTOS DE INVERSIÓN</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1A5C75A-1AB4-4929-A403-F14A7F0CA4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F02B7F-2A05-47A0-9B5E-7D70CFE19241}">
  <ds:schemaRefs>
    <ds:schemaRef ds:uri="http://schemas.microsoft.com/sharepoint/v3/contenttype/forms"/>
  </ds:schemaRefs>
</ds:datastoreItem>
</file>

<file path=customXml/itemProps3.xml><?xml version="1.0" encoding="utf-8"?>
<ds:datastoreItem xmlns:ds="http://schemas.openxmlformats.org/officeDocument/2006/customXml" ds:itemID="{F2BBEB07-AD9F-49D1-8E66-13A4323425EB}">
  <ds:schemaRefs>
    <ds:schemaRef ds:uri="http://schemas.microsoft.com/office/2006/documentManagement/types"/>
    <ds:schemaRef ds:uri="http://purl.org/dc/elements/1.1/"/>
    <ds:schemaRef ds:uri="http://www.w3.org/XML/1998/namespace"/>
    <ds:schemaRef ds:uri="0c865bf4-0f22-4e4d-b041-7b0c1657e5a8"/>
    <ds:schemaRef ds:uri="http://purl.org/dc/terms/"/>
    <ds:schemaRef ds:uri="http://schemas.microsoft.com/office/2006/metadata/properties"/>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PPI</vt:lpstr>
      <vt:lpstr>Instructivo_PPI</vt:lpstr>
    </vt:vector>
  </TitlesOfParts>
  <Manager/>
  <Company>HP</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EVELIN</cp:lastModifiedBy>
  <cp:revision/>
  <dcterms:created xsi:type="dcterms:W3CDTF">2014-10-22T05:35:08Z</dcterms:created>
  <dcterms:modified xsi:type="dcterms:W3CDTF">2023-10-27T18:25:29Z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