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1\Documents\FACTURAS ELECTRONICAS\OTROS MAS\2022\12_CP2022\Digitales\CUENTA\"/>
    </mc:Choice>
  </mc:AlternateContent>
  <xr:revisionPtr revIDLastSave="0" documentId="13_ncr:1_{E98EE70F-E3DA-468E-9100-4F80A67F97E2}" xr6:coauthVersionLast="45" xr6:coauthVersionMax="47" xr10:uidLastSave="{00000000-0000-0000-0000-000000000000}"/>
  <bookViews>
    <workbookView xWindow="-120" yWindow="-120" windowWidth="29040" windowHeight="15840" activeTab="12" xr2:uid="{30CFFBFB-C6C4-4244-8612-F1430B9C7D32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7a" sheetId="10" r:id="rId10"/>
    <sheet name="7b" sheetId="12" r:id="rId11"/>
    <sheet name="7c" sheetId="11" r:id="rId12"/>
    <sheet name="7d" sheetId="13" r:id="rId13"/>
  </sheets>
  <externalReferences>
    <externalReference r:id="rId14"/>
    <externalReference r:id="rId1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'[1]Info General'!$C$7</definedName>
    <definedName name="ENTIDAD">'[2]Info General'!$C$11</definedName>
    <definedName name="GASTO_E_FIN_01">F6b!$B$28</definedName>
    <definedName name="GASTO_E_FIN_02">F6b!$C$28</definedName>
    <definedName name="GASTO_E_FIN_03">F6b!$D$28</definedName>
    <definedName name="GASTO_E_FIN_04">F6b!$E$28</definedName>
    <definedName name="GASTO_E_FIN_05">F6b!$F$28</definedName>
    <definedName name="GASTO_E_FIN_06">F6b!$G$28</definedName>
    <definedName name="GASTO_E_T1">F6b!$B$19</definedName>
    <definedName name="GASTO_E_T2">F6b!$C$19</definedName>
    <definedName name="GASTO_E_T3">F6b!$D$19</definedName>
    <definedName name="GASTO_E_T4">F6b!$E$19</definedName>
    <definedName name="GASTO_E_T5">F6b!$F$19</definedName>
    <definedName name="GASTO_E_T6">F6b!$G$19</definedName>
    <definedName name="GASTO_NE_FIN_01">F6b!$B$18</definedName>
    <definedName name="GASTO_NE_FIN_02">F6b!$C$18</definedName>
    <definedName name="GASTO_NE_FIN_03">F6b!$D$18</definedName>
    <definedName name="GASTO_NE_FIN_04">F6b!$E$18</definedName>
    <definedName name="GASTO_NE_FIN_05">F6b!$F$18</definedName>
    <definedName name="GASTO_NE_FIN_06">F6b!$G$18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MONTO1">'[1]Info General'!$D$18</definedName>
    <definedName name="MONTO2">'[1]Info General'!$E$18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6" l="1"/>
  <c r="E18" i="13"/>
  <c r="D18" i="13"/>
  <c r="E7" i="13"/>
  <c r="E29" i="13" s="1"/>
  <c r="D7" i="13"/>
  <c r="D29" i="13" s="1"/>
  <c r="D28" i="12"/>
  <c r="D27" i="12"/>
  <c r="D26" i="12"/>
  <c r="D25" i="12"/>
  <c r="D24" i="12"/>
  <c r="D23" i="12"/>
  <c r="D22" i="12"/>
  <c r="D21" i="12"/>
  <c r="D20" i="12"/>
  <c r="E19" i="12"/>
  <c r="D19" i="12"/>
  <c r="C19" i="12"/>
  <c r="B19" i="12"/>
  <c r="D18" i="12"/>
  <c r="D17" i="12"/>
  <c r="D16" i="12"/>
  <c r="E8" i="12"/>
  <c r="E30" i="12" s="1"/>
  <c r="D8" i="12"/>
  <c r="D30" i="12" s="1"/>
  <c r="C8" i="12"/>
  <c r="C30" i="12" s="1"/>
  <c r="B8" i="12"/>
  <c r="B30" i="12" s="1"/>
  <c r="C31" i="11"/>
  <c r="B31" i="11"/>
  <c r="E21" i="11"/>
  <c r="D21" i="11"/>
  <c r="E7" i="11"/>
  <c r="D7" i="11"/>
  <c r="D31" i="11" s="1"/>
  <c r="E32" i="10"/>
  <c r="D32" i="10"/>
  <c r="C32" i="10"/>
  <c r="E8" i="10"/>
  <c r="D8" i="10"/>
  <c r="C8" i="10"/>
  <c r="B8" i="10"/>
  <c r="E31" i="11" l="1"/>
  <c r="E81" i="1"/>
  <c r="E79" i="1"/>
  <c r="E59" i="1"/>
  <c r="F47" i="1"/>
  <c r="E47" i="1"/>
  <c r="G159" i="6"/>
  <c r="F159" i="6"/>
  <c r="D159" i="6"/>
  <c r="C159" i="6"/>
  <c r="B159" i="6"/>
  <c r="G133" i="6"/>
  <c r="G84" i="6" s="1"/>
  <c r="F133" i="6"/>
  <c r="F84" i="6" s="1"/>
  <c r="E133" i="6"/>
  <c r="D133" i="6"/>
  <c r="C133" i="6"/>
  <c r="C84" i="6" s="1"/>
  <c r="B133" i="6"/>
  <c r="B84" i="6" s="1"/>
  <c r="E84" i="6"/>
  <c r="D84" i="6"/>
  <c r="G82" i="6"/>
  <c r="G81" i="6"/>
  <c r="G80" i="6"/>
  <c r="G79" i="6"/>
  <c r="G78" i="6"/>
  <c r="G77" i="6"/>
  <c r="G76" i="6"/>
  <c r="F75" i="6"/>
  <c r="E75" i="6"/>
  <c r="D75" i="6"/>
  <c r="C75" i="6"/>
  <c r="B75" i="6"/>
  <c r="G70" i="6"/>
  <c r="G69" i="6"/>
  <c r="G68" i="6"/>
  <c r="G67" i="6"/>
  <c r="G66" i="6"/>
  <c r="G65" i="6"/>
  <c r="G64" i="6"/>
  <c r="G63" i="6"/>
  <c r="G62" i="6"/>
  <c r="G61" i="6"/>
  <c r="G60" i="6"/>
  <c r="G59" i="6"/>
  <c r="G57" i="6"/>
  <c r="G56" i="6"/>
  <c r="G55" i="6"/>
  <c r="G48" i="6" s="1"/>
  <c r="G54" i="6"/>
  <c r="G53" i="6"/>
  <c r="G52" i="6"/>
  <c r="G51" i="6"/>
  <c r="G50" i="6"/>
  <c r="G49" i="6"/>
  <c r="G47" i="6"/>
  <c r="G46" i="6"/>
  <c r="G45" i="6"/>
  <c r="G44" i="6"/>
  <c r="G43" i="6"/>
  <c r="G42" i="6"/>
  <c r="G41" i="6"/>
  <c r="G40" i="6"/>
  <c r="G39" i="6"/>
  <c r="G37" i="6"/>
  <c r="G36" i="6"/>
  <c r="G35" i="6"/>
  <c r="G34" i="6"/>
  <c r="G33" i="6"/>
  <c r="G28" i="6" s="1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2" i="6"/>
  <c r="G11" i="6"/>
  <c r="G10" i="6"/>
  <c r="G74" i="6"/>
  <c r="G73" i="6"/>
  <c r="G72" i="6"/>
  <c r="F71" i="6"/>
  <c r="E71" i="6"/>
  <c r="D71" i="6"/>
  <c r="C71" i="6"/>
  <c r="B71" i="6"/>
  <c r="F62" i="6"/>
  <c r="E62" i="6"/>
  <c r="D62" i="6"/>
  <c r="C62" i="6"/>
  <c r="B62" i="6"/>
  <c r="G58" i="6"/>
  <c r="F58" i="6"/>
  <c r="E58" i="6"/>
  <c r="D58" i="6"/>
  <c r="C58" i="6"/>
  <c r="B58" i="6"/>
  <c r="F48" i="6"/>
  <c r="F9" i="6" s="1"/>
  <c r="E48" i="6"/>
  <c r="D48" i="6"/>
  <c r="C48" i="6"/>
  <c r="B48" i="6"/>
  <c r="F38" i="6"/>
  <c r="E38" i="6"/>
  <c r="D38" i="6"/>
  <c r="C38" i="6"/>
  <c r="B38" i="6"/>
  <c r="F28" i="6"/>
  <c r="D28" i="6"/>
  <c r="C28" i="6"/>
  <c r="B28" i="6"/>
  <c r="F18" i="6"/>
  <c r="E18" i="6"/>
  <c r="D18" i="6"/>
  <c r="C18" i="6"/>
  <c r="B18" i="6"/>
  <c r="F10" i="6"/>
  <c r="E10" i="6"/>
  <c r="D10" i="6"/>
  <c r="B10" i="6"/>
  <c r="E9" i="6"/>
  <c r="E159" i="6" s="1"/>
  <c r="C9" i="6"/>
  <c r="B9" i="6"/>
  <c r="G75" i="5"/>
  <c r="F75" i="5"/>
  <c r="E75" i="5"/>
  <c r="D75" i="5"/>
  <c r="C75" i="5"/>
  <c r="B75" i="5"/>
  <c r="G70" i="5"/>
  <c r="F70" i="5"/>
  <c r="E70" i="5"/>
  <c r="D70" i="5"/>
  <c r="C70" i="5"/>
  <c r="B70" i="5"/>
  <c r="G67" i="5"/>
  <c r="F67" i="5"/>
  <c r="E67" i="5"/>
  <c r="D67" i="5"/>
  <c r="C67" i="5"/>
  <c r="B67" i="5"/>
  <c r="G65" i="5"/>
  <c r="F65" i="5"/>
  <c r="E65" i="5"/>
  <c r="D65" i="5"/>
  <c r="C65" i="5"/>
  <c r="B65" i="5"/>
  <c r="G62" i="5"/>
  <c r="F41" i="5"/>
  <c r="E41" i="5"/>
  <c r="D41" i="5"/>
  <c r="C41" i="5"/>
  <c r="B41" i="5"/>
  <c r="G42" i="5"/>
  <c r="G15" i="5"/>
  <c r="G13" i="5"/>
  <c r="G75" i="6" l="1"/>
  <c r="G38" i="6"/>
  <c r="G18" i="6"/>
  <c r="G71" i="6"/>
  <c r="D9" i="6"/>
  <c r="G9" i="6" l="1"/>
  <c r="G41" i="5" l="1"/>
  <c r="C57" i="4"/>
  <c r="C13" i="4"/>
  <c r="C21" i="4" s="1"/>
  <c r="D72" i="4" l="1"/>
  <c r="D74" i="4" s="1"/>
  <c r="C72" i="4"/>
  <c r="C74" i="4" s="1"/>
  <c r="B72" i="4"/>
  <c r="B74" i="4" s="1"/>
  <c r="D64" i="4"/>
  <c r="C64" i="4"/>
  <c r="B64" i="4"/>
  <c r="D57" i="4"/>
  <c r="D59" i="4" s="1"/>
  <c r="B57" i="4"/>
  <c r="B59" i="4" s="1"/>
  <c r="D49" i="4"/>
  <c r="C49" i="4"/>
  <c r="B49" i="4"/>
  <c r="D44" i="4"/>
  <c r="C44" i="4"/>
  <c r="B44" i="4"/>
  <c r="D40" i="4"/>
  <c r="C40" i="4"/>
  <c r="B40" i="4"/>
  <c r="D37" i="4"/>
  <c r="C37" i="4"/>
  <c r="B37" i="4"/>
  <c r="B33" i="4"/>
  <c r="D29" i="4"/>
  <c r="C29" i="4"/>
  <c r="B29" i="4"/>
  <c r="B21" i="4"/>
  <c r="B23" i="4" s="1"/>
  <c r="B25" i="4" s="1"/>
  <c r="D17" i="4"/>
  <c r="C17" i="4"/>
  <c r="D13" i="4"/>
  <c r="B13" i="4"/>
  <c r="D8" i="4"/>
  <c r="C8" i="4"/>
  <c r="B8" i="4"/>
  <c r="D21" i="4" l="1"/>
  <c r="D23" i="4" s="1"/>
  <c r="D25" i="4" s="1"/>
  <c r="D33" i="4" s="1"/>
  <c r="C59" i="4"/>
  <c r="C23" i="4"/>
  <c r="C25" i="4" s="1"/>
  <c r="C33" i="4" s="1"/>
</calcChain>
</file>

<file path=xl/sharedStrings.xml><?xml version="1.0" encoding="utf-8"?>
<sst xmlns="http://schemas.openxmlformats.org/spreadsheetml/2006/main" count="800" uniqueCount="535">
  <si>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</si>
  <si>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</si>
  <si>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</si>
  <si>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</si>
  <si>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</si>
  <si>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</si>
  <si>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</si>
  <si>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</si>
  <si>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</si>
  <si>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</si>
  <si>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</si>
  <si>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</si>
  <si>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</si>
  <si>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</si>
  <si>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</si>
  <si>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</si>
  <si>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/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</si>
  <si>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</si>
  <si>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</si>
  <si>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</si>
  <si>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</si>
  <si>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</si>
  <si>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</si>
  <si>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</si>
  <si>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</si>
  <si>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</si>
  <si>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</si>
  <si>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</si>
  <si>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</si>
  <si>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</si>
  <si>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</si>
  <si>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</si>
  <si>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</si>
  <si>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</si>
  <si>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</si>
  <si>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</si>
  <si>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</si>
  <si>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</si>
  <si>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</si>
  <si>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</si>
  <si>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</si>
  <si>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</si>
  <si>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</si>
  <si>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</si>
  <si>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</si>
  <si>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</si>
  <si>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</si>
  <si>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</si>
  <si>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</si>
  <si>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</si>
  <si>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</si>
  <si>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</si>
  <si>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</si>
  <si>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</si>
  <si>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</si>
  <si>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</si>
  <si>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</si>
  <si>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</si>
  <si>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</si>
  <si>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</si>
  <si>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</si>
  <si>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</si>
  <si>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</si>
  <si>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</si>
  <si>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</si>
  <si>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</si>
  <si>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</si>
  <si>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</si>
  <si>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</si>
  <si>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</si>
  <si>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</si>
  <si>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</si>
  <si>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</si>
  <si>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</si>
  <si>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</si>
  <si>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</si>
  <si>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</si>
  <si>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</si>
  <si>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</si>
  <si>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</si>
  <si>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</si>
  <si>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</si>
  <si>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</si>
  <si>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</si>
  <si>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</si>
  <si>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</si>
  <si>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</si>
  <si>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</si>
  <si>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</si>
  <si>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</si>
  <si>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</si>
  <si>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</si>
  <si>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</si>
  <si>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</si>
  <si>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</si>
  <si>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</si>
  <si>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</si>
  <si>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</si>
  <si>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</si>
  <si>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</si>
  <si>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</si>
  <si>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</si>
  <si>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</si>
  <si>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</si>
  <si>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</si>
  <si>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</si>
  <si>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</si>
  <si>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</si>
  <si>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</si>
  <si>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</si>
  <si>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</si>
  <si>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</si>
  <si>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</si>
  <si>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</si>
  <si>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</si>
  <si>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</si>
  <si>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</si>
  <si>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</si>
  <si>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</si>
  <si>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</si>
  <si>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</si>
  <si>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</si>
  <si>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</si>
  <si>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</si>
  <si>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</si>
  <si>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</si>
  <si>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</si>
  <si>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</si>
  <si>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</si>
  <si>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</si>
  <si>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</si>
  <si>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</si>
  <si>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</si>
  <si>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</si>
  <si>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</si>
  <si>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</si>
  <si>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</si>
  <si>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</si>
  <si>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</si>
  <si>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</si>
  <si>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</si>
  <si>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</si>
  <si>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</si>
  <si>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</si>
  <si>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</si>
  <si>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</si>
  <si>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</si>
  <si>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</si>
  <si>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</si>
  <si>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</si>
  <si>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</si>
  <si>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</si>
  <si>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</si>
  <si>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</si>
  <si>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</si>
  <si>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</si>
  <si>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</si>
  <si>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</si>
  <si>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</si>
  <si>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</si>
  <si>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</si>
  <si>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</si>
  <si>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</si>
  <si>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</si>
  <si>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</si>
  <si>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</si>
  <si>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</si>
  <si>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</si>
  <si>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</si>
  <si>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</si>
  <si>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</si>
  <si>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</si>
  <si>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</si>
  <si>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</si>
  <si>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</si>
  <si>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</si>
  <si>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</si>
  <si>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</si>
  <si>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</si>
  <si>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</si>
  <si>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</si>
  <si>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</si>
  <si>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</si>
  <si>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</si>
  <si>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</si>
  <si>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</si>
  <si>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</si>
  <si>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</si>
  <si>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</si>
  <si>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</si>
  <si>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</si>
  <si>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</si>
  <si>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</si>
  <si>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</si>
  <si>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</si>
  <si>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</si>
  <si>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</si>
  <si>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</si>
  <si>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</si>
  <si>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</si>
  <si>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</si>
  <si>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</si>
  <si>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</si>
  <si>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</si>
  <si>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</si>
  <si>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</si>
  <si>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</si>
  <si>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</si>
  <si>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</si>
  <si>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</si>
  <si>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</si>
  <si>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</si>
  <si>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</si>
  <si>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</si>
  <si>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</si>
  <si>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</si>
  <si>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</si>
  <si>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</si>
  <si>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</si>
  <si>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</si>
  <si>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</si>
  <si>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</si>
  <si>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</si>
  <si>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</si>
  <si>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</si>
  <si>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</si>
  <si>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</si>
  <si>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</si>
  <si>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</si>
  <si>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</si>
  <si>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</si>
  <si>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</si>
  <si>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</si>
  <si>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</si>
  <si>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</si>
  <si>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</si>
  <si>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</si>
  <si>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</si>
  <si>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</si>
  <si>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</si>
  <si>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</si>
  <si>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</si>
  <si>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</si>
  <si>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</si>
  <si>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</si>
  <si>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</si>
  <si>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</si>
  <si>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</si>
  <si>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</si>
  <si>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</si>
  <si>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</si>
  <si>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</si>
  <si>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</si>
  <si>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</si>
  <si>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</si>
  <si>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</si>
  <si>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</si>
  <si>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</si>
  <si>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</si>
  <si>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</si>
  <si>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</si>
  <si>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</si>
  <si>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</si>
  <si>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</si>
  <si>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</si>
  <si>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</si>
  <si>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</si>
  <si>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</si>
  <si>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</si>
  <si>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</si>
  <si>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</si>
  <si>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</si>
  <si>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</si>
  <si>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</si>
  <si>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</si>
  <si>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</si>
  <si>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</si>
  <si>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</si>
  <si>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</si>
  <si>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</si>
  <si>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</si>
  <si>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</si>
  <si>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</si>
  <si>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</si>
  <si>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</si>
  <si>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</si>
  <si>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</si>
  <si>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</si>
  <si>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</si>
  <si>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</si>
  <si>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</si>
  <si>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</si>
  <si>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</si>
  <si>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</si>
  <si>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</si>
  <si>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</si>
  <si>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</si>
  <si>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</si>
  <si>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</si>
  <si>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</si>
  <si>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</si>
  <si>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</si>
  <si>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</si>
  <si>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</si>
  <si>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</si>
  <si>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</si>
  <si>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</si>
  <si>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</si>
  <si>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</si>
  <si>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</si>
  <si>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</si>
  <si>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</si>
  <si>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</si>
  <si>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</si>
  <si>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</si>
  <si>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</si>
  <si>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</si>
  <si>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</si>
  <si>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</si>
  <si>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</si>
  <si>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</si>
  <si>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</si>
  <si>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</si>
  <si>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</si>
  <si>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</si>
  <si>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</si>
  <si>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</si>
  <si>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</si>
  <si>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</si>
  <si>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</si>
  <si>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</si>
  <si>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</si>
  <si>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</si>
  <si>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</si>
  <si>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</si>
  <si>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</si>
  <si>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</si>
  <si>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</si>
  <si>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</si>
  <si>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</si>
  <si>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</si>
  <si>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</si>
  <si>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</si>
  <si>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</si>
  <si>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</si>
  <si>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</si>
  <si>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</si>
  <si>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</si>
  <si>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</si>
  <si>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</si>
  <si>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</si>
  <si>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</si>
  <si>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</si>
  <si>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</si>
  <si>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</si>
  <si>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</si>
  <si>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</si>
  <si>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</si>
  <si>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</si>
  <si>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</si>
  <si>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</si>
  <si>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</si>
  <si>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</si>
  <si>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</si>
  <si>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</si>
  <si>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</si>
  <si>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</si>
  <si>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</si>
  <si>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</si>
  <si>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</si>
  <si>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</si>
  <si>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</si>
  <si>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</si>
  <si>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</si>
  <si>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</si>
  <si>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</si>
  <si>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</si>
  <si>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</si>
  <si>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</si>
  <si>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</si>
  <si>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</si>
  <si>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</si>
  <si>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</si>
  <si>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</si>
  <si>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</si>
  <si>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</si>
  <si>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</si>
  <si>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</si>
  <si>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</si>
  <si>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</si>
  <si>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</si>
  <si>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</si>
  <si>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</si>
  <si>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</si>
  <si>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</si>
  <si>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</si>
  <si>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</si>
  <si>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</si>
  <si>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</si>
  <si>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</si>
  <si>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</si>
  <si>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</si>
  <si>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</si>
  <si>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</si>
  <si>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</si>
  <si>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</si>
  <si>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</si>
  <si>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</si>
  <si>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</si>
  <si>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</si>
  <si>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</si>
  <si>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</si>
  <si>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</si>
  <si>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</si>
  <si>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</si>
  <si>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</si>
  <si>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</si>
  <si>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</si>
  <si>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</si>
  <si>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</si>
  <si>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</si>
  <si>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</si>
  <si>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</si>
  <si>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</si>
  <si>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</si>
  <si>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</si>
  <si>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</si>
  <si>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</si>
  <si>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</si>
  <si>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</si>
  <si>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</si>
  <si>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</si>
  <si>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</si>
  <si>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</si>
  <si>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</si>
  <si>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</si>
  <si>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</si>
  <si>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</si>
  <si>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</si>
  <si>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</si>
  <si>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</si>
  <si>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</si>
  <si>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CONSEJO DIRECTIVO</t>
  </si>
  <si>
    <t>DIRECCION GENERAL</t>
  </si>
  <si>
    <t>DIRECCION DE ADMINISTRACIÓN Y FINANZAS</t>
  </si>
  <si>
    <t>DIRECCION DE ASUNTOS JURIDICOS</t>
  </si>
  <si>
    <t>DIRECCION COMERCIAL</t>
  </si>
  <si>
    <t>DIRECCION DE PLANEACION Y PROGRAMACION</t>
  </si>
  <si>
    <t>DIRECCION DE OPERACION HIDRAULICA</t>
  </si>
  <si>
    <t>DIRECCION DE ATENCIÓN AL MEDIO RURAL</t>
  </si>
  <si>
    <t>DIRECCIÓN DE PLANEACIÓN ESTRATÉGICA</t>
  </si>
  <si>
    <t>SISTEMA MUNICIPAL DE AGUA POTABLE Y ALCANTARILLADO DE GUANAJUATO, Gobierno del Estado de Guanajuato (a)</t>
  </si>
  <si>
    <t>Monto pagado de la inversión al 30 de marzo de 2022 (k)</t>
  </si>
  <si>
    <t>Monto pagado de la inversión actualizado al 30 de marzo de 2022 (l)</t>
  </si>
  <si>
    <t>Saldo pendiente por pagar de la inversión al 30 de marzo de 2022 (m = g – l)</t>
  </si>
  <si>
    <t>Saldo al 31 de diciembre de 2021 (d)</t>
  </si>
  <si>
    <t>2022 (d)</t>
  </si>
  <si>
    <t>31 de diciembre de 2021 (e)</t>
  </si>
  <si>
    <t>Al 31 de diciembre de 2021 y al 31 de diciembre de 2022 (b)</t>
  </si>
  <si>
    <t>Del 1 de enero al 31 de diciembre de 2022 (b)</t>
  </si>
  <si>
    <t>Formato 7 a) Proyecciones de Ingresos - LDF</t>
  </si>
  <si>
    <t>Sistema Municipal de Agua Potable y Alcantarillado de Guanajuato</t>
  </si>
  <si>
    <t>Proyecciones de Ingresos - LDF</t>
  </si>
  <si>
    <t>(CIFRAS NOMINALES)</t>
  </si>
  <si>
    <t>Concepto (b)</t>
  </si>
  <si>
    <t>2023 (c)</t>
  </si>
  <si>
    <t>2024 (d)</t>
  </si>
  <si>
    <t>2025 (d)</t>
  </si>
  <si>
    <t>2026 (d)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</si>
  <si>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</si>
  <si>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</si>
  <si>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</si>
  <si>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</si>
  <si>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</si>
  <si>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</si>
  <si>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</si>
  <si>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</si>
  <si>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</si>
  <si>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</si>
  <si>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</si>
  <si>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</si>
  <si>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</si>
  <si>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</si>
  <si>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c) Resultados de Ingresos - LDF</t>
  </si>
  <si>
    <t>Resultados de Ingresos - LDF</t>
  </si>
  <si>
    <t>2019 ¹ (c)</t>
  </si>
  <si>
    <t>2020 ¹ (c)</t>
  </si>
  <si>
    <t>2021 ¹ (c)</t>
  </si>
  <si>
    <t>2022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</si>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</sst>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2" borderId="14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0" fontId="0" fillId="0" borderId="12" xfId="0" applyBorder="1" applyAlignment="1" applyProtection="1">
      <alignment horizontal="left" vertical="center" indent="4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/>
    </xf>
    <xf numFmtId="16" fontId="0" fillId="0" borderId="12" xfId="0" applyNumberForma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Border="1" applyProtection="1">
      <protection locked="0"/>
    </xf>
    <xf numFmtId="0" fontId="0" fillId="0" borderId="12" xfId="0" applyBorder="1" applyAlignment="1">
      <alignment horizontal="left" vertical="center" indent="6"/>
    </xf>
    <xf numFmtId="0" fontId="0" fillId="0" borderId="12" xfId="0" applyBorder="1" applyProtection="1">
      <protection locked="0"/>
    </xf>
    <xf numFmtId="0" fontId="9" fillId="2" borderId="14" xfId="0" applyFont="1" applyFill="1" applyBorder="1"/>
    <xf numFmtId="0" fontId="10" fillId="2" borderId="14" xfId="0" applyFont="1" applyFill="1" applyBorder="1"/>
    <xf numFmtId="0" fontId="11" fillId="0" borderId="12" xfId="0" applyFont="1" applyBorder="1" applyProtection="1">
      <protection locked="0"/>
    </xf>
    <xf numFmtId="0" fontId="1" fillId="0" borderId="12" xfId="0" applyFont="1" applyBorder="1"/>
    <xf numFmtId="0" fontId="1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indent="3"/>
    </xf>
    <xf numFmtId="0" fontId="0" fillId="0" borderId="15" xfId="0" applyBorder="1" applyAlignment="1">
      <alignment horizontal="left" vertical="center" indent="6"/>
    </xf>
    <xf numFmtId="0" fontId="0" fillId="0" borderId="15" xfId="0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10" fillId="2" borderId="14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Border="1" applyProtection="1"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3"/>
    </xf>
    <xf numFmtId="0" fontId="12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3" borderId="15" xfId="0" applyFont="1" applyFill="1" applyBorder="1" applyAlignment="1">
      <alignment horizontal="left" vertical="center" indent="3"/>
    </xf>
    <xf numFmtId="0" fontId="1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/>
    </xf>
    <xf numFmtId="0" fontId="0" fillId="0" borderId="8" xfId="0" applyBorder="1"/>
    <xf numFmtId="0" fontId="1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0" fontId="1" fillId="0" borderId="12" xfId="0" applyFont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3" fontId="1" fillId="2" borderId="15" xfId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43" fontId="1" fillId="2" borderId="13" xfId="1" applyFont="1" applyFill="1" applyBorder="1" applyAlignment="1" applyProtection="1">
      <alignment horizontal="center" vertical="center"/>
      <protection locked="0"/>
    </xf>
    <xf numFmtId="43" fontId="1" fillId="0" borderId="15" xfId="1" applyFont="1" applyBorder="1" applyAlignment="1" applyProtection="1">
      <alignment vertical="center"/>
      <protection locked="0"/>
    </xf>
    <xf numFmtId="43" fontId="0" fillId="0" borderId="12" xfId="1" applyFont="1" applyBorder="1" applyAlignment="1" applyProtection="1">
      <alignment vertical="center"/>
      <protection locked="0"/>
    </xf>
    <xf numFmtId="43" fontId="0" fillId="0" borderId="12" xfId="1" applyFont="1" applyBorder="1" applyAlignment="1">
      <alignment vertical="center"/>
    </xf>
    <xf numFmtId="43" fontId="1" fillId="0" borderId="12" xfId="1" applyFont="1" applyBorder="1" applyAlignment="1" applyProtection="1">
      <alignment vertical="center"/>
      <protection locked="0"/>
    </xf>
    <xf numFmtId="43" fontId="1" fillId="0" borderId="12" xfId="1" applyFont="1" applyBorder="1" applyAlignment="1">
      <alignment vertical="center"/>
    </xf>
    <xf numFmtId="43" fontId="0" fillId="0" borderId="13" xfId="1" applyFont="1" applyBorder="1"/>
    <xf numFmtId="43" fontId="0" fillId="0" borderId="0" xfId="1" applyFont="1"/>
    <xf numFmtId="0" fontId="1" fillId="2" borderId="15" xfId="0" applyFont="1" applyFill="1" applyBorder="1" applyAlignment="1">
      <alignment horizontal="center" vertical="center" wrapText="1"/>
    </xf>
    <xf numFmtId="43" fontId="1" fillId="2" borderId="15" xfId="1" applyFont="1" applyFill="1" applyBorder="1" applyAlignment="1" applyProtection="1">
      <alignment horizontal="center" vertical="center" wrapText="1"/>
      <protection locked="0"/>
    </xf>
    <xf numFmtId="43" fontId="1" fillId="2" borderId="13" xfId="1" applyFont="1" applyFill="1" applyBorder="1" applyAlignment="1" applyProtection="1">
      <alignment horizontal="center" vertical="center" wrapText="1"/>
      <protection locked="0"/>
    </xf>
    <xf numFmtId="43" fontId="0" fillId="0" borderId="13" xfId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1/Documents/FACTURAS%20ELECTRONICAS/OTROS%20MAS/2022/03_IF%202022/Digitales/Formatos%20_2022/0361_IDF_MGTO_AWA_2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1/Documents/FACTURAS%20ELECTRONICAS/OTROS%20MAS/2021/10_CP2021/Digitales/Formatos_2021/0361_IDF_MGTO_AWA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MUNICIPAL DE AGUA POTABLE Y ALCANTARILLADO DE GUANAJUATO, Gobierno del Estado de Guanajuato (a)</v>
          </cell>
        </row>
        <row r="14">
          <cell r="C14" t="str">
            <v>Al 31 de diciembre de 2021 y al 30 de marzo de 2022 (b)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Guanajuato,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B59B2-F7A6-4D6E-8247-BF9583579F1F}">
  <dimension ref="A1:F82"/>
  <sheetViews>
    <sheetView zoomScale="80" zoomScaleNormal="80" workbookViewId="0">
      <selection activeCell="E82" sqref="E82"/>
    </sheetView>
  </sheetViews>
  <sheetFormatPr baseColWidth="10" defaultColWidth="0" defaultRowHeight="15" zeroHeight="1" x14ac:dyDescent="0.25"/>
  <cols>
    <col min="1" max="1" width="99.85546875" style="22" customWidth="1"/>
    <col min="2" max="3" width="20" customWidth="1"/>
    <col min="4" max="4" width="100" style="22" customWidth="1"/>
    <col min="5" max="6" width="20" customWidth="1"/>
    <col min="7" max="16384" width="10.7109375" hidden="1"/>
  </cols>
  <sheetData>
    <row r="1" spans="1:6" s="1" customFormat="1" ht="37.5" customHeight="1" x14ac:dyDescent="0.25">
      <c r="A1" s="98" t="s">
        <v>0</v>
      </c>
      <c r="B1" s="98"/>
      <c r="C1" s="98"/>
      <c r="D1" s="98"/>
      <c r="E1" s="98"/>
      <c r="F1" s="98"/>
    </row>
    <row r="2" spans="1:6" x14ac:dyDescent="0.25">
      <c r="A2" s="99" t="s">
        <v>451</v>
      </c>
      <c r="B2" s="100"/>
      <c r="C2" s="100"/>
      <c r="D2" s="100"/>
      <c r="E2" s="100"/>
      <c r="F2" s="101"/>
    </row>
    <row r="3" spans="1:6" x14ac:dyDescent="0.25">
      <c r="A3" s="102" t="s">
        <v>1</v>
      </c>
      <c r="B3" s="103"/>
      <c r="C3" s="103"/>
      <c r="D3" s="103"/>
      <c r="E3" s="103"/>
      <c r="F3" s="104"/>
    </row>
    <row r="4" spans="1:6" x14ac:dyDescent="0.25">
      <c r="A4" s="102" t="s">
        <v>458</v>
      </c>
      <c r="B4" s="103"/>
      <c r="C4" s="103"/>
      <c r="D4" s="103"/>
      <c r="E4" s="103"/>
      <c r="F4" s="104"/>
    </row>
    <row r="5" spans="1:6" x14ac:dyDescent="0.25">
      <c r="A5" s="105" t="s">
        <v>2</v>
      </c>
      <c r="B5" s="106"/>
      <c r="C5" s="106"/>
      <c r="D5" s="106"/>
      <c r="E5" s="106"/>
      <c r="F5" s="107"/>
    </row>
    <row r="6" spans="1:6" ht="30" x14ac:dyDescent="0.25">
      <c r="A6" s="2" t="s">
        <v>3</v>
      </c>
      <c r="B6" s="3" t="s">
        <v>456</v>
      </c>
      <c r="C6" s="4" t="s">
        <v>457</v>
      </c>
      <c r="D6" s="5" t="s">
        <v>4</v>
      </c>
      <c r="E6" s="3" t="s">
        <v>456</v>
      </c>
      <c r="F6" s="4" t="s">
        <v>457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10">
        <v>100479750.40000001</v>
      </c>
      <c r="C9" s="10">
        <v>90312923.030000001</v>
      </c>
      <c r="D9" s="11" t="s">
        <v>10</v>
      </c>
      <c r="E9" s="10">
        <v>20328029.199999999</v>
      </c>
      <c r="F9" s="10">
        <v>21022797.140000001</v>
      </c>
    </row>
    <row r="10" spans="1:6" x14ac:dyDescent="0.25">
      <c r="A10" s="12" t="s">
        <v>11</v>
      </c>
      <c r="B10" s="10">
        <v>165500</v>
      </c>
      <c r="C10" s="10">
        <v>134500</v>
      </c>
      <c r="D10" s="13" t="s">
        <v>12</v>
      </c>
      <c r="E10" s="10">
        <v>1681490.76</v>
      </c>
      <c r="F10" s="10">
        <v>1573267.66</v>
      </c>
    </row>
    <row r="11" spans="1:6" x14ac:dyDescent="0.25">
      <c r="A11" s="12" t="s">
        <v>13</v>
      </c>
      <c r="B11" s="10">
        <v>48175729.979999997</v>
      </c>
      <c r="C11" s="10">
        <v>54954351.509999998</v>
      </c>
      <c r="D11" s="13" t="s">
        <v>14</v>
      </c>
      <c r="E11" s="10">
        <v>0</v>
      </c>
      <c r="F11" s="10">
        <v>0</v>
      </c>
    </row>
    <row r="12" spans="1:6" x14ac:dyDescent="0.25">
      <c r="A12" s="12" t="s">
        <v>15</v>
      </c>
      <c r="B12" s="10" t="s">
        <v>16</v>
      </c>
      <c r="C12" s="10" t="s">
        <v>16</v>
      </c>
      <c r="D12" s="13" t="s">
        <v>17</v>
      </c>
      <c r="E12" s="10">
        <v>0</v>
      </c>
      <c r="F12" s="10">
        <v>0</v>
      </c>
    </row>
    <row r="13" spans="1:6" x14ac:dyDescent="0.25">
      <c r="A13" s="12" t="s">
        <v>18</v>
      </c>
      <c r="B13" s="10">
        <v>52138520.420000002</v>
      </c>
      <c r="C13" s="10">
        <v>35224071.520000003</v>
      </c>
      <c r="D13" s="13" t="s">
        <v>19</v>
      </c>
      <c r="E13" s="10">
        <v>0</v>
      </c>
      <c r="F13" s="10">
        <v>0</v>
      </c>
    </row>
    <row r="14" spans="1:6" x14ac:dyDescent="0.25">
      <c r="A14" s="12" t="s">
        <v>20</v>
      </c>
      <c r="B14" s="10" t="s">
        <v>16</v>
      </c>
      <c r="C14" s="10">
        <v>0</v>
      </c>
      <c r="D14" s="13" t="s">
        <v>21</v>
      </c>
      <c r="E14" s="10">
        <v>0</v>
      </c>
      <c r="F14" s="10">
        <v>0</v>
      </c>
    </row>
    <row r="15" spans="1:6" x14ac:dyDescent="0.25">
      <c r="A15" s="12" t="s">
        <v>22</v>
      </c>
      <c r="B15" s="10" t="s">
        <v>16</v>
      </c>
      <c r="C15" s="10">
        <v>0</v>
      </c>
      <c r="D15" s="13" t="s">
        <v>23</v>
      </c>
      <c r="E15" s="10">
        <v>0</v>
      </c>
      <c r="F15" s="10">
        <v>0</v>
      </c>
    </row>
    <row r="16" spans="1:6" x14ac:dyDescent="0.25">
      <c r="A16" s="12" t="s">
        <v>24</v>
      </c>
      <c r="B16" s="10" t="s">
        <v>16</v>
      </c>
      <c r="C16" s="10">
        <v>0</v>
      </c>
      <c r="D16" s="13" t="s">
        <v>25</v>
      </c>
      <c r="E16" s="10">
        <v>4164934.37</v>
      </c>
      <c r="F16" s="10">
        <v>3135056.29</v>
      </c>
    </row>
    <row r="17" spans="1:6" x14ac:dyDescent="0.25">
      <c r="A17" s="9" t="s">
        <v>26</v>
      </c>
      <c r="B17" s="10">
        <v>33033430.969999999</v>
      </c>
      <c r="C17" s="10">
        <v>36377249.390000001</v>
      </c>
      <c r="D17" s="13" t="s">
        <v>27</v>
      </c>
      <c r="E17" s="10">
        <v>0</v>
      </c>
      <c r="F17" s="10">
        <v>0</v>
      </c>
    </row>
    <row r="18" spans="1:6" x14ac:dyDescent="0.25">
      <c r="A18" s="12" t="s">
        <v>28</v>
      </c>
      <c r="B18" s="10">
        <v>0</v>
      </c>
      <c r="C18" s="10">
        <v>0</v>
      </c>
      <c r="D18" s="13" t="s">
        <v>29</v>
      </c>
      <c r="E18" s="10">
        <v>14481604.07</v>
      </c>
      <c r="F18" s="10">
        <v>16314473.189999999</v>
      </c>
    </row>
    <row r="19" spans="1:6" x14ac:dyDescent="0.25">
      <c r="A19" s="12" t="s">
        <v>30</v>
      </c>
      <c r="B19" s="10">
        <v>30222849.91</v>
      </c>
      <c r="C19" s="10">
        <v>33759661.619999997</v>
      </c>
      <c r="D19" s="11" t="s">
        <v>31</v>
      </c>
      <c r="E19" s="10">
        <v>0</v>
      </c>
      <c r="F19" s="10">
        <v>0</v>
      </c>
    </row>
    <row r="20" spans="1:6" x14ac:dyDescent="0.25">
      <c r="A20" s="12" t="s">
        <v>32</v>
      </c>
      <c r="B20" s="10">
        <v>40384.06</v>
      </c>
      <c r="C20" s="10">
        <v>16844.77</v>
      </c>
      <c r="D20" s="13" t="s">
        <v>33</v>
      </c>
      <c r="E20" s="10">
        <v>0</v>
      </c>
      <c r="F20" s="10">
        <v>0</v>
      </c>
    </row>
    <row r="21" spans="1:6" x14ac:dyDescent="0.25">
      <c r="A21" s="12" t="s">
        <v>34</v>
      </c>
      <c r="B21" s="10">
        <v>0</v>
      </c>
      <c r="C21" s="10">
        <v>0</v>
      </c>
      <c r="D21" s="13" t="s">
        <v>35</v>
      </c>
      <c r="E21" s="10">
        <v>0</v>
      </c>
      <c r="F21" s="10">
        <v>0</v>
      </c>
    </row>
    <row r="22" spans="1:6" x14ac:dyDescent="0.25">
      <c r="A22" s="12" t="s">
        <v>36</v>
      </c>
      <c r="B22" s="10">
        <v>0</v>
      </c>
      <c r="C22" s="10">
        <v>0</v>
      </c>
      <c r="D22" s="13" t="s">
        <v>37</v>
      </c>
      <c r="E22" s="10">
        <v>0</v>
      </c>
      <c r="F22" s="10">
        <v>0</v>
      </c>
    </row>
    <row r="23" spans="1:6" x14ac:dyDescent="0.25">
      <c r="A23" s="12" t="s">
        <v>38</v>
      </c>
      <c r="B23" s="10">
        <v>2770197</v>
      </c>
      <c r="C23" s="10">
        <v>2600743</v>
      </c>
      <c r="D23" s="11" t="s">
        <v>39</v>
      </c>
      <c r="E23" s="10">
        <v>0</v>
      </c>
      <c r="F23" s="10">
        <v>0</v>
      </c>
    </row>
    <row r="24" spans="1:6" x14ac:dyDescent="0.25">
      <c r="A24" s="12" t="s">
        <v>40</v>
      </c>
      <c r="B24" s="10">
        <v>0</v>
      </c>
      <c r="C24" s="10">
        <v>0</v>
      </c>
      <c r="D24" s="13" t="s">
        <v>41</v>
      </c>
      <c r="E24" s="10">
        <v>0</v>
      </c>
      <c r="F24" s="10">
        <v>0</v>
      </c>
    </row>
    <row r="25" spans="1:6" x14ac:dyDescent="0.25">
      <c r="A25" s="9" t="s">
        <v>42</v>
      </c>
      <c r="B25" s="10">
        <v>5154357.6500000004</v>
      </c>
      <c r="C25" s="10">
        <v>2254375.5300000003</v>
      </c>
      <c r="D25" s="13" t="s">
        <v>43</v>
      </c>
      <c r="E25" s="10">
        <v>0</v>
      </c>
      <c r="F25" s="10">
        <v>0</v>
      </c>
    </row>
    <row r="26" spans="1:6" x14ac:dyDescent="0.25">
      <c r="A26" s="12" t="s">
        <v>44</v>
      </c>
      <c r="B26" s="10">
        <v>846900.86</v>
      </c>
      <c r="C26" s="10">
        <v>469763.03</v>
      </c>
      <c r="D26" s="11" t="s">
        <v>45</v>
      </c>
      <c r="E26" s="10">
        <v>0</v>
      </c>
      <c r="F26" s="10">
        <v>0</v>
      </c>
    </row>
    <row r="27" spans="1:6" x14ac:dyDescent="0.25">
      <c r="A27" s="12" t="s">
        <v>46</v>
      </c>
      <c r="B27" s="10">
        <v>0</v>
      </c>
      <c r="C27" s="10">
        <v>0</v>
      </c>
      <c r="D27" s="11" t="s">
        <v>47</v>
      </c>
      <c r="E27" s="10">
        <v>97711.08</v>
      </c>
      <c r="F27" s="10">
        <v>97711.08</v>
      </c>
    </row>
    <row r="28" spans="1:6" x14ac:dyDescent="0.25">
      <c r="A28" s="12" t="s">
        <v>48</v>
      </c>
      <c r="B28" s="10">
        <v>0</v>
      </c>
      <c r="C28" s="10">
        <v>0</v>
      </c>
      <c r="D28" s="13" t="s">
        <v>49</v>
      </c>
      <c r="E28" s="10">
        <v>97711.08</v>
      </c>
      <c r="F28" s="10">
        <v>97711.08</v>
      </c>
    </row>
    <row r="29" spans="1:6" x14ac:dyDescent="0.25">
      <c r="A29" s="12" t="s">
        <v>50</v>
      </c>
      <c r="B29" s="10">
        <v>4307456.79</v>
      </c>
      <c r="C29" s="10">
        <v>1784612.5</v>
      </c>
      <c r="D29" s="13" t="s">
        <v>51</v>
      </c>
      <c r="E29" s="10">
        <v>0</v>
      </c>
      <c r="F29" s="10">
        <v>0</v>
      </c>
    </row>
    <row r="30" spans="1:6" x14ac:dyDescent="0.25">
      <c r="A30" s="12" t="s">
        <v>52</v>
      </c>
      <c r="B30" s="10">
        <v>0</v>
      </c>
      <c r="C30" s="10">
        <v>0</v>
      </c>
      <c r="D30" s="13" t="s">
        <v>53</v>
      </c>
      <c r="E30" s="10">
        <v>0</v>
      </c>
      <c r="F30" s="10">
        <v>0</v>
      </c>
    </row>
    <row r="31" spans="1:6" x14ac:dyDescent="0.25">
      <c r="A31" s="9" t="s">
        <v>54</v>
      </c>
      <c r="B31" s="10">
        <v>0</v>
      </c>
      <c r="C31" s="10">
        <v>0</v>
      </c>
      <c r="D31" s="11" t="s">
        <v>55</v>
      </c>
      <c r="E31" s="10">
        <v>0</v>
      </c>
      <c r="F31" s="10">
        <v>0</v>
      </c>
    </row>
    <row r="32" spans="1:6" x14ac:dyDescent="0.25">
      <c r="A32" s="12" t="s">
        <v>56</v>
      </c>
      <c r="B32" s="10">
        <v>0</v>
      </c>
      <c r="C32" s="10">
        <v>0</v>
      </c>
      <c r="D32" s="13" t="s">
        <v>57</v>
      </c>
      <c r="E32" s="10">
        <v>0</v>
      </c>
      <c r="F32" s="10">
        <v>0</v>
      </c>
    </row>
    <row r="33" spans="1:6" x14ac:dyDescent="0.25">
      <c r="A33" s="12" t="s">
        <v>58</v>
      </c>
      <c r="B33" s="10">
        <v>0</v>
      </c>
      <c r="C33" s="10">
        <v>0</v>
      </c>
      <c r="D33" s="13" t="s">
        <v>59</v>
      </c>
      <c r="E33" s="10">
        <v>0</v>
      </c>
      <c r="F33" s="10">
        <v>0</v>
      </c>
    </row>
    <row r="34" spans="1:6" x14ac:dyDescent="0.25">
      <c r="A34" s="12" t="s">
        <v>60</v>
      </c>
      <c r="B34" s="10">
        <v>0</v>
      </c>
      <c r="C34" s="10">
        <v>0</v>
      </c>
      <c r="D34" s="13" t="s">
        <v>61</v>
      </c>
      <c r="E34" s="10">
        <v>0</v>
      </c>
      <c r="F34" s="10">
        <v>0</v>
      </c>
    </row>
    <row r="35" spans="1:6" x14ac:dyDescent="0.25">
      <c r="A35" s="12" t="s">
        <v>62</v>
      </c>
      <c r="B35" s="10">
        <v>0</v>
      </c>
      <c r="C35" s="10">
        <v>0</v>
      </c>
      <c r="D35" s="13" t="s">
        <v>63</v>
      </c>
      <c r="E35" s="10">
        <v>0</v>
      </c>
      <c r="F35" s="10">
        <v>0</v>
      </c>
    </row>
    <row r="36" spans="1:6" x14ac:dyDescent="0.25">
      <c r="A36" s="12" t="s">
        <v>64</v>
      </c>
      <c r="B36" s="10">
        <v>0</v>
      </c>
      <c r="C36" s="10">
        <v>0</v>
      </c>
      <c r="D36" s="13" t="s">
        <v>65</v>
      </c>
      <c r="E36" s="10">
        <v>0</v>
      </c>
      <c r="F36" s="10">
        <v>0</v>
      </c>
    </row>
    <row r="37" spans="1:6" x14ac:dyDescent="0.25">
      <c r="A37" s="9" t="s">
        <v>66</v>
      </c>
      <c r="B37" s="10">
        <v>17356937.420000002</v>
      </c>
      <c r="C37" s="10">
        <v>14501653.02</v>
      </c>
      <c r="D37" s="13" t="s">
        <v>67</v>
      </c>
      <c r="E37" s="10">
        <v>0</v>
      </c>
      <c r="F37" s="10">
        <v>0</v>
      </c>
    </row>
    <row r="38" spans="1:6" x14ac:dyDescent="0.25">
      <c r="A38" s="9" t="s">
        <v>68</v>
      </c>
      <c r="B38" s="10">
        <v>0</v>
      </c>
      <c r="C38" s="10">
        <v>0</v>
      </c>
      <c r="D38" s="11" t="s">
        <v>69</v>
      </c>
      <c r="E38" s="10">
        <v>0</v>
      </c>
      <c r="F38" s="10">
        <v>0</v>
      </c>
    </row>
    <row r="39" spans="1:6" x14ac:dyDescent="0.25">
      <c r="A39" s="12" t="s">
        <v>70</v>
      </c>
      <c r="B39" s="10">
        <v>0</v>
      </c>
      <c r="C39" s="10">
        <v>0</v>
      </c>
      <c r="D39" s="13" t="s">
        <v>71</v>
      </c>
      <c r="E39" s="10">
        <v>0</v>
      </c>
      <c r="F39" s="10">
        <v>0</v>
      </c>
    </row>
    <row r="40" spans="1:6" x14ac:dyDescent="0.25">
      <c r="A40" s="12" t="s">
        <v>72</v>
      </c>
      <c r="B40" s="10">
        <v>0</v>
      </c>
      <c r="C40" s="10">
        <v>0</v>
      </c>
      <c r="D40" s="13" t="s">
        <v>73</v>
      </c>
      <c r="E40" s="10">
        <v>0</v>
      </c>
      <c r="F40" s="10">
        <v>0</v>
      </c>
    </row>
    <row r="41" spans="1:6" x14ac:dyDescent="0.25">
      <c r="A41" s="9" t="s">
        <v>74</v>
      </c>
      <c r="B41" s="10">
        <v>0</v>
      </c>
      <c r="C41" s="10">
        <v>0</v>
      </c>
      <c r="D41" s="13" t="s">
        <v>75</v>
      </c>
      <c r="E41" s="10">
        <v>0</v>
      </c>
      <c r="F41" s="10">
        <v>0</v>
      </c>
    </row>
    <row r="42" spans="1:6" x14ac:dyDescent="0.25">
      <c r="A42" s="12" t="s">
        <v>76</v>
      </c>
      <c r="B42" s="10">
        <v>0</v>
      </c>
      <c r="C42" s="10">
        <v>0</v>
      </c>
      <c r="D42" s="11" t="s">
        <v>77</v>
      </c>
      <c r="E42" s="10">
        <v>0</v>
      </c>
      <c r="F42" s="10">
        <v>0</v>
      </c>
    </row>
    <row r="43" spans="1:6" x14ac:dyDescent="0.25">
      <c r="A43" s="12" t="s">
        <v>78</v>
      </c>
      <c r="B43" s="10">
        <v>0</v>
      </c>
      <c r="C43" s="10">
        <v>0</v>
      </c>
      <c r="D43" s="13" t="s">
        <v>79</v>
      </c>
      <c r="E43" s="10">
        <v>0</v>
      </c>
      <c r="F43" s="10">
        <v>0</v>
      </c>
    </row>
    <row r="44" spans="1:6" x14ac:dyDescent="0.25">
      <c r="A44" s="12" t="s">
        <v>80</v>
      </c>
      <c r="B44" s="10">
        <v>0</v>
      </c>
      <c r="C44" s="10">
        <v>0</v>
      </c>
      <c r="D44" s="13" t="s">
        <v>81</v>
      </c>
      <c r="E44" s="10">
        <v>0</v>
      </c>
      <c r="F44" s="10">
        <v>0</v>
      </c>
    </row>
    <row r="45" spans="1:6" x14ac:dyDescent="0.25">
      <c r="A45" s="12" t="s">
        <v>82</v>
      </c>
      <c r="B45" s="10">
        <v>0</v>
      </c>
      <c r="C45" s="10">
        <v>0</v>
      </c>
      <c r="D45" s="13" t="s">
        <v>83</v>
      </c>
      <c r="E45" s="10">
        <v>0</v>
      </c>
      <c r="F45" s="10">
        <v>0</v>
      </c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14" t="s">
        <v>84</v>
      </c>
      <c r="B47" s="15">
        <v>156024476.44</v>
      </c>
      <c r="C47" s="15">
        <v>143446200.97</v>
      </c>
      <c r="D47" s="8" t="s">
        <v>85</v>
      </c>
      <c r="E47" s="15">
        <f>+E9+E19+E23+E26+E27+E31+E38+E42</f>
        <v>20425740.279999997</v>
      </c>
      <c r="F47" s="15">
        <f>+F9+F19+F23+F26+F27+F31+F38+F42</f>
        <v>21120508.219999999</v>
      </c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6" t="s">
        <v>86</v>
      </c>
      <c r="B49" s="7"/>
      <c r="C49" s="7"/>
      <c r="D49" s="8" t="s">
        <v>87</v>
      </c>
      <c r="E49" s="7"/>
      <c r="F49" s="7"/>
    </row>
    <row r="50" spans="1:6" x14ac:dyDescent="0.25">
      <c r="A50" s="9" t="s">
        <v>88</v>
      </c>
      <c r="B50" s="10">
        <v>0</v>
      </c>
      <c r="C50" s="10">
        <v>0</v>
      </c>
      <c r="D50" s="11" t="s">
        <v>89</v>
      </c>
      <c r="E50" s="10">
        <v>498970</v>
      </c>
      <c r="F50" s="10">
        <v>490954</v>
      </c>
    </row>
    <row r="51" spans="1:6" x14ac:dyDescent="0.25">
      <c r="A51" s="9" t="s">
        <v>90</v>
      </c>
      <c r="B51" s="10">
        <v>0</v>
      </c>
      <c r="C51" s="10">
        <v>0</v>
      </c>
      <c r="D51" s="11" t="s">
        <v>91</v>
      </c>
      <c r="E51" s="10">
        <v>0</v>
      </c>
      <c r="F51" s="10">
        <v>0</v>
      </c>
    </row>
    <row r="52" spans="1:6" x14ac:dyDescent="0.25">
      <c r="A52" s="9" t="s">
        <v>92</v>
      </c>
      <c r="B52" s="10">
        <v>562307497.46000004</v>
      </c>
      <c r="C52" s="10">
        <v>497955319.97000003</v>
      </c>
      <c r="D52" s="11" t="s">
        <v>93</v>
      </c>
      <c r="E52" s="10">
        <v>0</v>
      </c>
      <c r="F52" s="10">
        <v>0</v>
      </c>
    </row>
    <row r="53" spans="1:6" x14ac:dyDescent="0.25">
      <c r="A53" s="9" t="s">
        <v>94</v>
      </c>
      <c r="B53" s="10">
        <v>97497153.25999999</v>
      </c>
      <c r="C53" s="10">
        <v>91448901.890000001</v>
      </c>
      <c r="D53" s="11" t="s">
        <v>95</v>
      </c>
      <c r="E53" s="10">
        <v>0</v>
      </c>
      <c r="F53" s="10">
        <v>0</v>
      </c>
    </row>
    <row r="54" spans="1:6" x14ac:dyDescent="0.25">
      <c r="A54" s="9" t="s">
        <v>96</v>
      </c>
      <c r="B54" s="10">
        <v>2150998.7800000003</v>
      </c>
      <c r="C54" s="10">
        <v>1808548.78</v>
      </c>
      <c r="D54" s="11" t="s">
        <v>97</v>
      </c>
      <c r="E54" s="10">
        <v>0</v>
      </c>
      <c r="F54" s="10">
        <v>0</v>
      </c>
    </row>
    <row r="55" spans="1:6" x14ac:dyDescent="0.25">
      <c r="A55" s="9" t="s">
        <v>98</v>
      </c>
      <c r="B55" s="10">
        <v>-97136862.099999994</v>
      </c>
      <c r="C55" s="10">
        <v>-90791822.299999997</v>
      </c>
      <c r="D55" s="16" t="s">
        <v>99</v>
      </c>
      <c r="E55" s="10">
        <v>0</v>
      </c>
      <c r="F55" s="10">
        <v>0</v>
      </c>
    </row>
    <row r="56" spans="1:6" x14ac:dyDescent="0.25">
      <c r="A56" s="9" t="s">
        <v>100</v>
      </c>
      <c r="B56" s="10">
        <v>30191010.960000001</v>
      </c>
      <c r="C56" s="10">
        <v>31565207.619999997</v>
      </c>
      <c r="D56" s="7"/>
      <c r="E56" s="7"/>
      <c r="F56" s="7"/>
    </row>
    <row r="57" spans="1:6" x14ac:dyDescent="0.25">
      <c r="A57" s="9" t="s">
        <v>101</v>
      </c>
      <c r="B57" s="10">
        <v>0</v>
      </c>
      <c r="C57" s="10">
        <v>0</v>
      </c>
      <c r="D57" s="8" t="s">
        <v>102</v>
      </c>
      <c r="E57" s="15">
        <v>498970</v>
      </c>
      <c r="F57" s="15">
        <v>490954</v>
      </c>
    </row>
    <row r="58" spans="1:6" x14ac:dyDescent="0.25">
      <c r="A58" s="9" t="s">
        <v>103</v>
      </c>
      <c r="B58" s="10">
        <v>0</v>
      </c>
      <c r="C58" s="10">
        <v>0</v>
      </c>
      <c r="D58" s="7"/>
      <c r="E58" s="7"/>
      <c r="F58" s="7"/>
    </row>
    <row r="59" spans="1:6" x14ac:dyDescent="0.25">
      <c r="A59" s="7"/>
      <c r="B59" s="7"/>
      <c r="C59" s="7"/>
      <c r="D59" s="8" t="s">
        <v>104</v>
      </c>
      <c r="E59" s="15">
        <f>+E47+E57</f>
        <v>20924710.279999997</v>
      </c>
      <c r="F59" s="15">
        <v>21611462.219999999</v>
      </c>
    </row>
    <row r="60" spans="1:6" x14ac:dyDescent="0.25">
      <c r="A60" s="14" t="s">
        <v>105</v>
      </c>
      <c r="B60" s="15">
        <v>595009798.36000001</v>
      </c>
      <c r="C60" s="15">
        <v>531986155.95999998</v>
      </c>
      <c r="D60" s="7"/>
      <c r="E60" s="7"/>
      <c r="F60" s="7"/>
    </row>
    <row r="61" spans="1:6" x14ac:dyDescent="0.25">
      <c r="A61" s="7"/>
      <c r="B61" s="7"/>
      <c r="C61" s="7"/>
      <c r="D61" s="17" t="s">
        <v>106</v>
      </c>
      <c r="E61" s="7"/>
      <c r="F61" s="7"/>
    </row>
    <row r="62" spans="1:6" x14ac:dyDescent="0.25">
      <c r="A62" s="14" t="s">
        <v>107</v>
      </c>
      <c r="B62" s="15">
        <v>751034274.79999995</v>
      </c>
      <c r="C62" s="15">
        <v>675432356.92999995</v>
      </c>
      <c r="D62" s="7"/>
      <c r="E62" s="7"/>
      <c r="F62" s="7"/>
    </row>
    <row r="63" spans="1:6" x14ac:dyDescent="0.25">
      <c r="A63" s="7"/>
      <c r="B63" s="7"/>
      <c r="C63" s="7"/>
      <c r="D63" s="18" t="s">
        <v>108</v>
      </c>
      <c r="E63" s="10">
        <v>106788382.20999999</v>
      </c>
      <c r="F63" s="10">
        <v>106788382.20999999</v>
      </c>
    </row>
    <row r="64" spans="1:6" x14ac:dyDescent="0.25">
      <c r="A64" s="7"/>
      <c r="B64" s="7"/>
      <c r="C64" s="7"/>
      <c r="D64" s="11" t="s">
        <v>109</v>
      </c>
      <c r="E64" s="10">
        <v>106788382.20999999</v>
      </c>
      <c r="F64" s="10">
        <v>106788382.20999999</v>
      </c>
    </row>
    <row r="65" spans="1:6" x14ac:dyDescent="0.25">
      <c r="A65" s="7"/>
      <c r="B65" s="7"/>
      <c r="C65" s="7"/>
      <c r="D65" s="16" t="s">
        <v>110</v>
      </c>
      <c r="E65" s="10">
        <v>0</v>
      </c>
      <c r="F65" s="10">
        <v>0</v>
      </c>
    </row>
    <row r="66" spans="1:6" x14ac:dyDescent="0.25">
      <c r="A66" s="7"/>
      <c r="B66" s="7"/>
      <c r="C66" s="7"/>
      <c r="D66" s="11" t="s">
        <v>111</v>
      </c>
      <c r="E66" s="10">
        <v>0</v>
      </c>
      <c r="F66" s="10">
        <v>0</v>
      </c>
    </row>
    <row r="67" spans="1:6" x14ac:dyDescent="0.25">
      <c r="A67" s="7"/>
      <c r="B67" s="7"/>
      <c r="C67" s="7"/>
      <c r="D67" s="7"/>
      <c r="E67" s="7"/>
      <c r="F67" s="7"/>
    </row>
    <row r="68" spans="1:6" x14ac:dyDescent="0.25">
      <c r="A68" s="7"/>
      <c r="B68" s="7"/>
      <c r="C68" s="7"/>
      <c r="D68" s="18" t="s">
        <v>112</v>
      </c>
      <c r="E68" s="10">
        <v>623321182.30999994</v>
      </c>
      <c r="F68" s="10">
        <v>547032512.5</v>
      </c>
    </row>
    <row r="69" spans="1:6" x14ac:dyDescent="0.25">
      <c r="A69" s="19"/>
      <c r="B69" s="7"/>
      <c r="C69" s="7"/>
      <c r="D69" s="11" t="s">
        <v>113</v>
      </c>
      <c r="E69" s="10">
        <v>74858509.25999999</v>
      </c>
      <c r="F69" s="10">
        <v>46987066.569999993</v>
      </c>
    </row>
    <row r="70" spans="1:6" x14ac:dyDescent="0.25">
      <c r="A70" s="19"/>
      <c r="B70" s="7"/>
      <c r="C70" s="7"/>
      <c r="D70" s="11" t="s">
        <v>114</v>
      </c>
      <c r="E70" s="10">
        <v>548462673.04999995</v>
      </c>
      <c r="F70" s="10">
        <v>500045445.93000001</v>
      </c>
    </row>
    <row r="71" spans="1:6" x14ac:dyDescent="0.25">
      <c r="A71" s="19"/>
      <c r="B71" s="7"/>
      <c r="C71" s="7"/>
      <c r="D71" s="11" t="s">
        <v>115</v>
      </c>
      <c r="E71" s="10">
        <v>0</v>
      </c>
      <c r="F71" s="10">
        <v>0</v>
      </c>
    </row>
    <row r="72" spans="1:6" x14ac:dyDescent="0.25">
      <c r="A72" s="19"/>
      <c r="B72" s="7"/>
      <c r="C72" s="7"/>
      <c r="D72" s="11" t="s">
        <v>116</v>
      </c>
      <c r="E72" s="10">
        <v>0</v>
      </c>
      <c r="F72" s="10">
        <v>0</v>
      </c>
    </row>
    <row r="73" spans="1:6" x14ac:dyDescent="0.25">
      <c r="A73" s="19"/>
      <c r="B73" s="7"/>
      <c r="C73" s="7"/>
      <c r="D73" s="11" t="s">
        <v>117</v>
      </c>
      <c r="E73" s="10">
        <v>0</v>
      </c>
      <c r="F73" s="10">
        <v>0</v>
      </c>
    </row>
    <row r="74" spans="1:6" x14ac:dyDescent="0.25">
      <c r="A74" s="19"/>
      <c r="B74" s="7"/>
      <c r="C74" s="7"/>
      <c r="D74" s="7"/>
      <c r="E74" s="7"/>
      <c r="F74" s="7"/>
    </row>
    <row r="75" spans="1:6" x14ac:dyDescent="0.25">
      <c r="A75" s="19"/>
      <c r="B75" s="7"/>
      <c r="C75" s="7"/>
      <c r="D75" s="18" t="s">
        <v>118</v>
      </c>
      <c r="E75" s="10">
        <v>0</v>
      </c>
      <c r="F75" s="10">
        <v>0</v>
      </c>
    </row>
    <row r="76" spans="1:6" x14ac:dyDescent="0.25">
      <c r="A76" s="19"/>
      <c r="B76" s="7"/>
      <c r="C76" s="7"/>
      <c r="D76" s="11" t="s">
        <v>119</v>
      </c>
      <c r="E76" s="10">
        <v>0</v>
      </c>
      <c r="F76" s="10">
        <v>0</v>
      </c>
    </row>
    <row r="77" spans="1:6" x14ac:dyDescent="0.25">
      <c r="A77" s="19"/>
      <c r="B77" s="7"/>
      <c r="C77" s="7"/>
      <c r="D77" s="11" t="s">
        <v>120</v>
      </c>
      <c r="E77" s="10">
        <v>0</v>
      </c>
      <c r="F77" s="10">
        <v>0</v>
      </c>
    </row>
    <row r="78" spans="1:6" x14ac:dyDescent="0.25">
      <c r="A78" s="19"/>
      <c r="B78" s="7"/>
      <c r="C78" s="7"/>
      <c r="D78" s="7"/>
      <c r="E78" s="7"/>
      <c r="F78" s="7"/>
    </row>
    <row r="79" spans="1:6" x14ac:dyDescent="0.25">
      <c r="A79" s="19"/>
      <c r="B79" s="7"/>
      <c r="C79" s="7"/>
      <c r="D79" s="8" t="s">
        <v>121</v>
      </c>
      <c r="E79" s="15">
        <f>+E63+E68+E75</f>
        <v>730109564.51999998</v>
      </c>
      <c r="F79" s="15">
        <v>653820894.71000004</v>
      </c>
    </row>
    <row r="80" spans="1:6" x14ac:dyDescent="0.25">
      <c r="A80" s="19"/>
      <c r="B80" s="7"/>
      <c r="C80" s="7"/>
      <c r="D80" s="7"/>
      <c r="E80" s="7"/>
      <c r="F80" s="7"/>
    </row>
    <row r="81" spans="1:6" x14ac:dyDescent="0.25">
      <c r="A81" s="19"/>
      <c r="B81" s="7"/>
      <c r="C81" s="7"/>
      <c r="D81" s="8" t="s">
        <v>122</v>
      </c>
      <c r="E81" s="15">
        <f>+E59+E79</f>
        <v>751034274.79999995</v>
      </c>
      <c r="F81" s="15">
        <v>675432356.93000007</v>
      </c>
    </row>
    <row r="82" spans="1:6" x14ac:dyDescent="0.25">
      <c r="A82" s="20"/>
      <c r="B82" s="21"/>
      <c r="C82" s="21"/>
      <c r="D82" s="21"/>
      <c r="E82" s="21"/>
      <c r="F82" s="21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50:F81 E47:F47" xr:uid="{ECD057C7-A5B7-4469-9898-D23C22A7B280}">
      <formula1>-1.79769313486231E+100</formula1>
      <formula2>1.79769313486231E+100</formula2>
    </dataValidation>
    <dataValidation allowBlank="1" showInputMessage="1" showErrorMessage="1" prompt="31 de diciembre de 20XN-1 (e)" sqref="C6 F6" xr:uid="{8CC45AAB-7D97-4F23-9316-312E6B3A9EEF}"/>
    <dataValidation allowBlank="1" showInputMessage="1" showErrorMessage="1" prompt="20XN (d)" sqref="B6 E6" xr:uid="{400F4DDE-D75B-4C28-83B1-25BFF1DC3CC0}"/>
  </dataValidations>
  <pageMargins left="0.7" right="0.7" top="0.75" bottom="0.75" header="0.3" footer="0.3"/>
  <ignoredErrors>
    <ignoredError sqref="E47:F4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B1FE-F65C-4B84-9EB9-5531C5949810}">
  <dimension ref="A1:E38"/>
  <sheetViews>
    <sheetView workbookViewId="0">
      <selection activeCell="E13" sqref="E13"/>
    </sheetView>
  </sheetViews>
  <sheetFormatPr baseColWidth="10" defaultColWidth="10.85546875" defaultRowHeight="15" zeroHeight="1" x14ac:dyDescent="0.25"/>
  <cols>
    <col min="1" max="1" width="81.42578125" customWidth="1"/>
    <col min="2" max="5" width="20.7109375" style="131" customWidth="1"/>
    <col min="6" max="6" width="10.85546875" customWidth="1"/>
    <col min="8" max="36" width="10.85546875" customWidth="1"/>
  </cols>
  <sheetData>
    <row r="1" spans="1:5" ht="21" x14ac:dyDescent="0.25">
      <c r="A1" s="113" t="s">
        <v>460</v>
      </c>
      <c r="B1" s="113"/>
      <c r="C1" s="113"/>
      <c r="D1" s="113"/>
      <c r="E1" s="113"/>
    </row>
    <row r="2" spans="1:5" x14ac:dyDescent="0.25">
      <c r="A2" s="99" t="s">
        <v>461</v>
      </c>
      <c r="B2" s="100"/>
      <c r="C2" s="100"/>
      <c r="D2" s="100"/>
      <c r="E2" s="101"/>
    </row>
    <row r="3" spans="1:5" x14ac:dyDescent="0.25">
      <c r="A3" s="102" t="s">
        <v>462</v>
      </c>
      <c r="B3" s="103"/>
      <c r="C3" s="103"/>
      <c r="D3" s="103"/>
      <c r="E3" s="104"/>
    </row>
    <row r="4" spans="1:5" x14ac:dyDescent="0.25">
      <c r="A4" s="102" t="s">
        <v>2</v>
      </c>
      <c r="B4" s="103"/>
      <c r="C4" s="103"/>
      <c r="D4" s="103"/>
      <c r="E4" s="104"/>
    </row>
    <row r="5" spans="1:5" x14ac:dyDescent="0.25">
      <c r="A5" s="105" t="s">
        <v>463</v>
      </c>
      <c r="B5" s="106"/>
      <c r="C5" s="106"/>
      <c r="D5" s="106"/>
      <c r="E5" s="107"/>
    </row>
    <row r="6" spans="1:5" x14ac:dyDescent="0.25">
      <c r="A6" s="110" t="s">
        <v>464</v>
      </c>
      <c r="B6" s="121" t="s">
        <v>465</v>
      </c>
      <c r="C6" s="122" t="s">
        <v>466</v>
      </c>
      <c r="D6" s="122" t="s">
        <v>467</v>
      </c>
      <c r="E6" s="122" t="s">
        <v>468</v>
      </c>
    </row>
    <row r="7" spans="1:5" x14ac:dyDescent="0.25">
      <c r="A7" s="111"/>
      <c r="B7" s="123"/>
      <c r="C7" s="124"/>
      <c r="D7" s="124"/>
      <c r="E7" s="124"/>
    </row>
    <row r="8" spans="1:5" x14ac:dyDescent="0.25">
      <c r="A8" s="63" t="s">
        <v>469</v>
      </c>
      <c r="B8" s="125">
        <f>+B13+B15</f>
        <v>262475021.53800005</v>
      </c>
      <c r="C8" s="125">
        <f>+C13+C15</f>
        <v>272974022.39952004</v>
      </c>
      <c r="D8" s="125">
        <f>+D13+D15</f>
        <v>283892983.28550088</v>
      </c>
      <c r="E8" s="125">
        <f>+E13+E15</f>
        <v>295248702.62692094</v>
      </c>
    </row>
    <row r="9" spans="1:5" x14ac:dyDescent="0.25">
      <c r="A9" s="46" t="s">
        <v>235</v>
      </c>
      <c r="B9" s="126">
        <v>0</v>
      </c>
      <c r="C9" s="126">
        <v>0</v>
      </c>
      <c r="D9" s="126">
        <v>0</v>
      </c>
      <c r="E9" s="126">
        <v>0</v>
      </c>
    </row>
    <row r="10" spans="1:5" x14ac:dyDescent="0.25">
      <c r="A10" s="46" t="s">
        <v>236</v>
      </c>
      <c r="B10" s="126">
        <v>0</v>
      </c>
      <c r="C10" s="126">
        <v>0</v>
      </c>
      <c r="D10" s="126">
        <v>0</v>
      </c>
      <c r="E10" s="126">
        <v>0</v>
      </c>
    </row>
    <row r="11" spans="1:5" x14ac:dyDescent="0.25">
      <c r="A11" s="46" t="s">
        <v>237</v>
      </c>
      <c r="B11" s="126">
        <v>0</v>
      </c>
      <c r="C11" s="126">
        <v>0</v>
      </c>
      <c r="D11" s="126">
        <v>0</v>
      </c>
      <c r="E11" s="126">
        <v>0</v>
      </c>
    </row>
    <row r="12" spans="1:5" x14ac:dyDescent="0.25">
      <c r="A12" s="46" t="s">
        <v>470</v>
      </c>
      <c r="B12" s="126">
        <v>0</v>
      </c>
      <c r="C12" s="126">
        <v>0</v>
      </c>
      <c r="D12" s="126">
        <v>0</v>
      </c>
      <c r="E12" s="126">
        <v>0</v>
      </c>
    </row>
    <row r="13" spans="1:5" x14ac:dyDescent="0.25">
      <c r="A13" s="46" t="s">
        <v>239</v>
      </c>
      <c r="B13" s="126">
        <v>5025000</v>
      </c>
      <c r="C13" s="126">
        <v>5226000</v>
      </c>
      <c r="D13" s="126">
        <v>5435040</v>
      </c>
      <c r="E13" s="126">
        <v>5652441.6000000006</v>
      </c>
    </row>
    <row r="14" spans="1:5" x14ac:dyDescent="0.25">
      <c r="A14" s="46" t="s">
        <v>240</v>
      </c>
      <c r="B14" s="126">
        <v>0</v>
      </c>
      <c r="C14" s="126">
        <v>0</v>
      </c>
      <c r="D14" s="126">
        <v>0</v>
      </c>
      <c r="E14" s="126">
        <v>0</v>
      </c>
    </row>
    <row r="15" spans="1:5" x14ac:dyDescent="0.25">
      <c r="A15" s="46" t="s">
        <v>471</v>
      </c>
      <c r="B15" s="126">
        <v>257450021.53800005</v>
      </c>
      <c r="C15" s="126">
        <v>267748022.39952007</v>
      </c>
      <c r="D15" s="126">
        <v>278457943.28550088</v>
      </c>
      <c r="E15" s="126">
        <v>289596261.02692091</v>
      </c>
    </row>
    <row r="16" spans="1:5" x14ac:dyDescent="0.25">
      <c r="A16" s="46" t="s">
        <v>472</v>
      </c>
      <c r="B16" s="126">
        <v>0</v>
      </c>
      <c r="C16" s="126">
        <v>0</v>
      </c>
      <c r="D16" s="126">
        <v>0</v>
      </c>
      <c r="E16" s="126">
        <v>0</v>
      </c>
    </row>
    <row r="17" spans="1:5" x14ac:dyDescent="0.25">
      <c r="A17" s="65" t="s">
        <v>473</v>
      </c>
      <c r="B17" s="126">
        <v>0</v>
      </c>
      <c r="C17" s="126">
        <v>0</v>
      </c>
      <c r="D17" s="126">
        <v>0</v>
      </c>
      <c r="E17" s="126">
        <v>0</v>
      </c>
    </row>
    <row r="18" spans="1:5" x14ac:dyDescent="0.25">
      <c r="A18" s="46" t="s">
        <v>260</v>
      </c>
      <c r="B18" s="126">
        <v>0</v>
      </c>
      <c r="C18" s="126">
        <v>0</v>
      </c>
      <c r="D18" s="126">
        <v>0</v>
      </c>
      <c r="E18" s="126">
        <v>0</v>
      </c>
    </row>
    <row r="19" spans="1:5" x14ac:dyDescent="0.25">
      <c r="A19" s="46" t="s">
        <v>261</v>
      </c>
      <c r="B19" s="126">
        <v>0</v>
      </c>
      <c r="C19" s="126">
        <v>0</v>
      </c>
      <c r="D19" s="126">
        <v>0</v>
      </c>
      <c r="E19" s="126">
        <v>0</v>
      </c>
    </row>
    <row r="20" spans="1:5" x14ac:dyDescent="0.25">
      <c r="A20" s="46" t="s">
        <v>474</v>
      </c>
      <c r="B20" s="126">
        <v>0</v>
      </c>
      <c r="C20" s="126">
        <v>0</v>
      </c>
      <c r="D20" s="126">
        <v>0</v>
      </c>
      <c r="E20" s="126">
        <v>0</v>
      </c>
    </row>
    <row r="21" spans="1:5" x14ac:dyDescent="0.25">
      <c r="A21" s="7"/>
      <c r="B21" s="127"/>
      <c r="C21" s="127"/>
      <c r="D21" s="127"/>
      <c r="E21" s="127"/>
    </row>
    <row r="22" spans="1:5" x14ac:dyDescent="0.25">
      <c r="A22" s="14" t="s">
        <v>475</v>
      </c>
      <c r="B22" s="128">
        <v>0</v>
      </c>
      <c r="C22" s="128">
        <v>0</v>
      </c>
      <c r="D22" s="128">
        <v>0</v>
      </c>
      <c r="E22" s="128">
        <v>0</v>
      </c>
    </row>
    <row r="23" spans="1:5" x14ac:dyDescent="0.25">
      <c r="A23" s="46" t="s">
        <v>476</v>
      </c>
      <c r="B23" s="126">
        <v>0</v>
      </c>
      <c r="C23" s="126">
        <v>0</v>
      </c>
      <c r="D23" s="126">
        <v>0</v>
      </c>
      <c r="E23" s="126">
        <v>0</v>
      </c>
    </row>
    <row r="24" spans="1:5" x14ac:dyDescent="0.25">
      <c r="A24" s="46" t="s">
        <v>477</v>
      </c>
      <c r="B24" s="126">
        <v>0</v>
      </c>
      <c r="C24" s="126">
        <v>0</v>
      </c>
      <c r="D24" s="126">
        <v>0</v>
      </c>
      <c r="E24" s="126">
        <v>0</v>
      </c>
    </row>
    <row r="25" spans="1:5" x14ac:dyDescent="0.25">
      <c r="A25" s="46" t="s">
        <v>478</v>
      </c>
      <c r="B25" s="126">
        <v>0</v>
      </c>
      <c r="C25" s="126">
        <v>0</v>
      </c>
      <c r="D25" s="126">
        <v>0</v>
      </c>
      <c r="E25" s="126">
        <v>0</v>
      </c>
    </row>
    <row r="26" spans="1:5" x14ac:dyDescent="0.25">
      <c r="A26" s="46" t="s">
        <v>286</v>
      </c>
      <c r="B26" s="126">
        <v>0</v>
      </c>
      <c r="C26" s="126">
        <v>0</v>
      </c>
      <c r="D26" s="126">
        <v>0</v>
      </c>
      <c r="E26" s="126">
        <v>0</v>
      </c>
    </row>
    <row r="27" spans="1:5" x14ac:dyDescent="0.25">
      <c r="A27" s="46" t="s">
        <v>287</v>
      </c>
      <c r="B27" s="126">
        <v>0</v>
      </c>
      <c r="C27" s="126">
        <v>0</v>
      </c>
      <c r="D27" s="126">
        <v>0</v>
      </c>
      <c r="E27" s="126">
        <v>0</v>
      </c>
    </row>
    <row r="28" spans="1:5" x14ac:dyDescent="0.25">
      <c r="A28" s="7"/>
      <c r="B28" s="127"/>
      <c r="C28" s="127"/>
      <c r="D28" s="127"/>
      <c r="E28" s="127"/>
    </row>
    <row r="29" spans="1:5" x14ac:dyDescent="0.25">
      <c r="A29" s="14" t="s">
        <v>479</v>
      </c>
      <c r="B29" s="128">
        <v>0</v>
      </c>
      <c r="C29" s="128">
        <v>0</v>
      </c>
      <c r="D29" s="128">
        <v>0</v>
      </c>
      <c r="E29" s="128">
        <v>0</v>
      </c>
    </row>
    <row r="30" spans="1:5" x14ac:dyDescent="0.25">
      <c r="A30" s="46" t="s">
        <v>290</v>
      </c>
      <c r="B30" s="126">
        <v>0</v>
      </c>
      <c r="C30" s="126">
        <v>0</v>
      </c>
      <c r="D30" s="126">
        <v>0</v>
      </c>
      <c r="E30" s="126">
        <v>0</v>
      </c>
    </row>
    <row r="31" spans="1:5" x14ac:dyDescent="0.25">
      <c r="A31" s="7"/>
      <c r="B31" s="127"/>
      <c r="C31" s="127"/>
      <c r="D31" s="127"/>
      <c r="E31" s="127"/>
    </row>
    <row r="32" spans="1:5" x14ac:dyDescent="0.25">
      <c r="A32" s="95" t="s">
        <v>480</v>
      </c>
      <c r="B32" s="128">
        <v>233470575.66999999</v>
      </c>
      <c r="C32" s="128">
        <f>+C13+C15</f>
        <v>272974022.39952004</v>
      </c>
      <c r="D32" s="128">
        <f>+D13+D15</f>
        <v>283892983.28550088</v>
      </c>
      <c r="E32" s="128">
        <f>+E13+E15</f>
        <v>295248702.62692094</v>
      </c>
    </row>
    <row r="33" spans="1:5" x14ac:dyDescent="0.25">
      <c r="A33" s="7"/>
      <c r="B33" s="127"/>
      <c r="C33" s="127"/>
      <c r="D33" s="127"/>
      <c r="E33" s="127"/>
    </row>
    <row r="34" spans="1:5" x14ac:dyDescent="0.25">
      <c r="A34" s="14" t="s">
        <v>292</v>
      </c>
      <c r="B34" s="129"/>
      <c r="C34" s="129"/>
      <c r="D34" s="129"/>
      <c r="E34" s="129"/>
    </row>
    <row r="35" spans="1:5" ht="30" x14ac:dyDescent="0.25">
      <c r="A35" s="69" t="s">
        <v>481</v>
      </c>
      <c r="B35" s="126">
        <v>0</v>
      </c>
      <c r="C35" s="126">
        <v>0</v>
      </c>
      <c r="D35" s="126"/>
      <c r="E35" s="126">
        <v>0</v>
      </c>
    </row>
    <row r="36" spans="1:5" ht="30" x14ac:dyDescent="0.25">
      <c r="A36" s="69" t="s">
        <v>294</v>
      </c>
      <c r="B36" s="126">
        <v>0</v>
      </c>
      <c r="C36" s="126">
        <v>0</v>
      </c>
      <c r="D36" s="126"/>
      <c r="E36" s="126">
        <v>0</v>
      </c>
    </row>
    <row r="37" spans="1:5" x14ac:dyDescent="0.25">
      <c r="A37" s="14" t="s">
        <v>482</v>
      </c>
      <c r="B37" s="128">
        <v>0</v>
      </c>
      <c r="C37" s="128">
        <v>0</v>
      </c>
      <c r="D37" s="128"/>
      <c r="E37" s="128">
        <v>0</v>
      </c>
    </row>
    <row r="38" spans="1:5" x14ac:dyDescent="0.25">
      <c r="A38" s="21"/>
      <c r="B38" s="130"/>
      <c r="C38" s="130"/>
      <c r="D38" s="130"/>
      <c r="E38" s="130"/>
    </row>
  </sheetData>
  <mergeCells count="10">
    <mergeCell ref="A1:E1"/>
    <mergeCell ref="A2:E2"/>
    <mergeCell ref="A3:E3"/>
    <mergeCell ref="A4:E4"/>
    <mergeCell ref="A5:E5"/>
    <mergeCell ref="A6:A7"/>
    <mergeCell ref="B6:B7"/>
    <mergeCell ref="C6:C7"/>
    <mergeCell ref="D6:D7"/>
    <mergeCell ref="E6:E7"/>
  </mergeCells>
  <dataValidations count="3">
    <dataValidation type="decimal" allowBlank="1" showInputMessage="1" showErrorMessage="1" sqref="B8:E37" xr:uid="{0C5D704C-78EB-40B8-A839-96ABA6F576A1}">
      <formula1>-1.79769313486231E+100</formula1>
      <formula2>1.79769313486231E+100</formula2>
    </dataValidation>
    <dataValidation allowBlank="1" showInputMessage="1" showErrorMessage="1" prompt="Año 2 (d)" sqref="D6:E7" xr:uid="{7DEC15C5-B4D5-4830-ADBB-F34C9FEE477A}"/>
    <dataValidation allowBlank="1" showInputMessage="1" showErrorMessage="1" prompt="Año 1 (d)" sqref="C6:C7" xr:uid="{AC2537DC-A4DD-4067-A7E0-20D7DFF7CABF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3E6EBFAA-7064-4F4F-8EB4-9FD71EEF2876}">
          <x14:formula1>
            <xm:f>'C:\Users\admin11\Documents\FACTURAS ELECTRONICAS\OTROS MAS\2021\10_CP2021\Digitales\Formatos_2021\[0361_IDF_MGTO_AWA_2103.xlsx]Info General'!#REF!</xm:f>
          </x14:formula1>
          <x14:formula2>
            <xm:f>'C:\Users\admin11\Documents\FACTURAS ELECTRONICAS\OTROS MAS\2021\10_CP2021\Digitales\Formatos_2021\[0361_IDF_MGTO_AWA_2103.xlsx]Info General'!#REF!</xm:f>
          </x14:formula2>
          <xm:sqref>B6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C397-EDEA-4538-9A6C-2979C156C118}">
  <dimension ref="A1:H31"/>
  <sheetViews>
    <sheetView workbookViewId="0">
      <selection activeCell="E12" sqref="E12"/>
    </sheetView>
  </sheetViews>
  <sheetFormatPr baseColWidth="10" defaultColWidth="0" defaultRowHeight="15" customHeight="1" zeroHeight="1" x14ac:dyDescent="0.25"/>
  <cols>
    <col min="1" max="1" width="68.7109375" customWidth="1"/>
    <col min="2" max="5" width="20.7109375" customWidth="1"/>
    <col min="6" max="8" width="0" hidden="1" customWidth="1"/>
    <col min="9" max="16384" width="10.85546875" hidden="1"/>
  </cols>
  <sheetData>
    <row r="1" spans="1:5" ht="21" x14ac:dyDescent="0.25">
      <c r="A1" s="113" t="s">
        <v>514</v>
      </c>
      <c r="B1" s="113"/>
      <c r="C1" s="113"/>
      <c r="D1" s="113"/>
      <c r="E1" s="113"/>
    </row>
    <row r="2" spans="1:5" x14ac:dyDescent="0.25">
      <c r="A2" s="99" t="s">
        <v>461</v>
      </c>
      <c r="B2" s="100"/>
      <c r="C2" s="100"/>
      <c r="D2" s="100"/>
      <c r="E2" s="100"/>
    </row>
    <row r="3" spans="1:5" x14ac:dyDescent="0.25">
      <c r="A3" s="102" t="s">
        <v>515</v>
      </c>
      <c r="B3" s="103"/>
      <c r="C3" s="103"/>
      <c r="D3" s="103"/>
      <c r="E3" s="103"/>
    </row>
    <row r="4" spans="1:5" x14ac:dyDescent="0.25">
      <c r="A4" s="102" t="s">
        <v>2</v>
      </c>
      <c r="B4" s="103"/>
      <c r="C4" s="103"/>
      <c r="D4" s="103"/>
      <c r="E4" s="103"/>
    </row>
    <row r="5" spans="1:5" x14ac:dyDescent="0.25">
      <c r="A5" s="102" t="s">
        <v>463</v>
      </c>
      <c r="B5" s="103"/>
      <c r="C5" s="103"/>
      <c r="D5" s="103"/>
      <c r="E5" s="103"/>
    </row>
    <row r="6" spans="1:5" x14ac:dyDescent="0.25">
      <c r="A6" s="137" t="s">
        <v>516</v>
      </c>
      <c r="B6" s="121" t="s">
        <v>465</v>
      </c>
      <c r="C6" s="138" t="s">
        <v>466</v>
      </c>
      <c r="D6" s="138" t="s">
        <v>467</v>
      </c>
      <c r="E6" s="138" t="s">
        <v>468</v>
      </c>
    </row>
    <row r="7" spans="1:5" x14ac:dyDescent="0.25">
      <c r="A7" s="139"/>
      <c r="B7" s="123"/>
      <c r="C7" s="140"/>
      <c r="D7" s="140"/>
      <c r="E7" s="140"/>
    </row>
    <row r="8" spans="1:5" x14ac:dyDescent="0.25">
      <c r="A8" s="63" t="s">
        <v>517</v>
      </c>
      <c r="B8" s="125">
        <f>SUM(B9:B17)</f>
        <v>262475021.5359447</v>
      </c>
      <c r="C8" s="125">
        <f t="shared" ref="C8:E8" si="0">SUM(C9:C17)</f>
        <v>272974022.3973825</v>
      </c>
      <c r="D8" s="125">
        <f t="shared" si="0"/>
        <v>283892983.2932778</v>
      </c>
      <c r="E8" s="125">
        <f t="shared" si="0"/>
        <v>295248702.62500888</v>
      </c>
    </row>
    <row r="9" spans="1:5" x14ac:dyDescent="0.25">
      <c r="A9" s="46" t="s">
        <v>518</v>
      </c>
      <c r="B9" s="126">
        <v>95046971.723315045</v>
      </c>
      <c r="C9" s="126">
        <v>98848850.59224765</v>
      </c>
      <c r="D9" s="126">
        <v>102802804.61593756</v>
      </c>
      <c r="E9" s="126">
        <v>106914916.80057506</v>
      </c>
    </row>
    <row r="10" spans="1:5" x14ac:dyDescent="0.25">
      <c r="A10" s="46" t="s">
        <v>519</v>
      </c>
      <c r="B10" s="126">
        <v>46114862.73275996</v>
      </c>
      <c r="C10" s="126">
        <v>47959457.242070362</v>
      </c>
      <c r="D10" s="126">
        <v>49877835.531753175</v>
      </c>
      <c r="E10" s="126">
        <v>51872948.953023307</v>
      </c>
    </row>
    <row r="11" spans="1:5" x14ac:dyDescent="0.25">
      <c r="A11" s="46" t="s">
        <v>520</v>
      </c>
      <c r="B11" s="126">
        <v>82778380.545109674</v>
      </c>
      <c r="C11" s="126">
        <v>86089515.76691407</v>
      </c>
      <c r="D11" s="126">
        <v>89533096.397590637</v>
      </c>
      <c r="E11" s="126">
        <v>93114420.253494263</v>
      </c>
    </row>
    <row r="12" spans="1:5" x14ac:dyDescent="0.25">
      <c r="A12" s="46" t="s">
        <v>521</v>
      </c>
      <c r="B12" s="126">
        <v>85000</v>
      </c>
      <c r="C12" s="126">
        <v>88400</v>
      </c>
      <c r="D12" s="126">
        <v>91936</v>
      </c>
      <c r="E12" s="126">
        <v>95613.440000000002</v>
      </c>
    </row>
    <row r="13" spans="1:5" x14ac:dyDescent="0.25">
      <c r="A13" s="46" t="s">
        <v>522</v>
      </c>
      <c r="B13" s="126">
        <v>16105253.82</v>
      </c>
      <c r="C13" s="126">
        <v>16749463.972800002</v>
      </c>
      <c r="D13" s="126">
        <v>17419442.531712003</v>
      </c>
      <c r="E13" s="126">
        <v>18116220.232980482</v>
      </c>
    </row>
    <row r="14" spans="1:5" x14ac:dyDescent="0.25">
      <c r="A14" s="46" t="s">
        <v>523</v>
      </c>
      <c r="B14" s="126">
        <v>21512752.714760002</v>
      </c>
      <c r="C14" s="126">
        <v>22373262.823350403</v>
      </c>
      <c r="D14" s="126">
        <v>23268193.336284421</v>
      </c>
      <c r="E14" s="126">
        <v>24198921.069735799</v>
      </c>
    </row>
    <row r="15" spans="1:5" x14ac:dyDescent="0.25">
      <c r="A15" s="46" t="s">
        <v>524</v>
      </c>
      <c r="B15" s="126">
        <v>831800</v>
      </c>
      <c r="C15" s="126">
        <v>865072</v>
      </c>
      <c r="D15" s="126">
        <v>899674.88</v>
      </c>
      <c r="E15" s="126">
        <v>935661.87520000001</v>
      </c>
    </row>
    <row r="16" spans="1:5" x14ac:dyDescent="0.25">
      <c r="A16" s="46" t="s">
        <v>525</v>
      </c>
      <c r="B16" s="126">
        <v>0</v>
      </c>
      <c r="C16" s="126">
        <v>0</v>
      </c>
      <c r="D16" s="126">
        <f t="shared" ref="D16:D28" si="1">+C16*1.04</f>
        <v>0</v>
      </c>
      <c r="E16" s="126">
        <v>0</v>
      </c>
    </row>
    <row r="17" spans="1:5" x14ac:dyDescent="0.25">
      <c r="A17" s="46" t="s">
        <v>526</v>
      </c>
      <c r="B17" s="126">
        <v>0</v>
      </c>
      <c r="C17" s="126">
        <v>0</v>
      </c>
      <c r="D17" s="126">
        <f t="shared" si="1"/>
        <v>0</v>
      </c>
      <c r="E17" s="126">
        <v>0</v>
      </c>
    </row>
    <row r="18" spans="1:5" x14ac:dyDescent="0.25">
      <c r="A18" s="19"/>
      <c r="B18" s="127"/>
      <c r="C18" s="127"/>
      <c r="D18" s="126">
        <f t="shared" si="1"/>
        <v>0</v>
      </c>
      <c r="E18" s="127"/>
    </row>
    <row r="19" spans="1:5" x14ac:dyDescent="0.25">
      <c r="A19" s="14" t="s">
        <v>527</v>
      </c>
      <c r="B19" s="128">
        <f>SUM(B20:B28)</f>
        <v>0</v>
      </c>
      <c r="C19" s="128">
        <f t="shared" ref="C19:E19" si="2">SUM(C20:C28)</f>
        <v>0</v>
      </c>
      <c r="D19" s="128">
        <f t="shared" si="2"/>
        <v>0</v>
      </c>
      <c r="E19" s="128">
        <f t="shared" si="2"/>
        <v>0</v>
      </c>
    </row>
    <row r="20" spans="1:5" x14ac:dyDescent="0.25">
      <c r="A20" s="46" t="s">
        <v>518</v>
      </c>
      <c r="B20" s="126">
        <v>0</v>
      </c>
      <c r="C20" s="126">
        <v>0</v>
      </c>
      <c r="D20" s="126">
        <f t="shared" si="1"/>
        <v>0</v>
      </c>
      <c r="E20" s="126">
        <v>0</v>
      </c>
    </row>
    <row r="21" spans="1:5" x14ac:dyDescent="0.25">
      <c r="A21" s="46" t="s">
        <v>519</v>
      </c>
      <c r="B21" s="126">
        <v>0</v>
      </c>
      <c r="C21" s="126">
        <v>0</v>
      </c>
      <c r="D21" s="126">
        <f t="shared" si="1"/>
        <v>0</v>
      </c>
      <c r="E21" s="126">
        <v>0</v>
      </c>
    </row>
    <row r="22" spans="1:5" x14ac:dyDescent="0.25">
      <c r="A22" s="46" t="s">
        <v>520</v>
      </c>
      <c r="B22" s="126">
        <v>0</v>
      </c>
      <c r="C22" s="126">
        <v>0</v>
      </c>
      <c r="D22" s="126">
        <f t="shared" si="1"/>
        <v>0</v>
      </c>
      <c r="E22" s="126">
        <v>0</v>
      </c>
    </row>
    <row r="23" spans="1:5" x14ac:dyDescent="0.25">
      <c r="A23" s="46" t="s">
        <v>521</v>
      </c>
      <c r="B23" s="126">
        <v>0</v>
      </c>
      <c r="C23" s="126">
        <v>0</v>
      </c>
      <c r="D23" s="126">
        <f t="shared" si="1"/>
        <v>0</v>
      </c>
      <c r="E23" s="126">
        <v>0</v>
      </c>
    </row>
    <row r="24" spans="1:5" x14ac:dyDescent="0.25">
      <c r="A24" s="46" t="s">
        <v>522</v>
      </c>
      <c r="B24" s="126">
        <v>0</v>
      </c>
      <c r="C24" s="126">
        <v>0</v>
      </c>
      <c r="D24" s="126">
        <f t="shared" si="1"/>
        <v>0</v>
      </c>
      <c r="E24" s="126">
        <v>0</v>
      </c>
    </row>
    <row r="25" spans="1:5" x14ac:dyDescent="0.25">
      <c r="A25" s="46" t="s">
        <v>523</v>
      </c>
      <c r="B25" s="126">
        <v>0</v>
      </c>
      <c r="C25" s="126">
        <v>0</v>
      </c>
      <c r="D25" s="126">
        <f t="shared" si="1"/>
        <v>0</v>
      </c>
      <c r="E25" s="126">
        <v>0</v>
      </c>
    </row>
    <row r="26" spans="1:5" x14ac:dyDescent="0.25">
      <c r="A26" s="46" t="s">
        <v>524</v>
      </c>
      <c r="B26" s="126">
        <v>0</v>
      </c>
      <c r="C26" s="126">
        <v>0</v>
      </c>
      <c r="D26" s="126">
        <f t="shared" si="1"/>
        <v>0</v>
      </c>
      <c r="E26" s="126">
        <v>0</v>
      </c>
    </row>
    <row r="27" spans="1:5" x14ac:dyDescent="0.25">
      <c r="A27" s="46" t="s">
        <v>528</v>
      </c>
      <c r="B27" s="126">
        <v>0</v>
      </c>
      <c r="C27" s="126">
        <v>0</v>
      </c>
      <c r="D27" s="126">
        <f t="shared" si="1"/>
        <v>0</v>
      </c>
      <c r="E27" s="126">
        <v>0</v>
      </c>
    </row>
    <row r="28" spans="1:5" x14ac:dyDescent="0.25">
      <c r="A28" s="46" t="s">
        <v>526</v>
      </c>
      <c r="B28" s="126">
        <v>0</v>
      </c>
      <c r="C28" s="126">
        <v>0</v>
      </c>
      <c r="D28" s="126">
        <f t="shared" si="1"/>
        <v>0</v>
      </c>
      <c r="E28" s="126">
        <v>0</v>
      </c>
    </row>
    <row r="29" spans="1:5" x14ac:dyDescent="0.25">
      <c r="A29" s="7"/>
      <c r="B29" s="127"/>
      <c r="C29" s="127"/>
      <c r="D29" s="127"/>
      <c r="E29" s="127"/>
    </row>
    <row r="30" spans="1:5" x14ac:dyDescent="0.25">
      <c r="A30" s="14" t="s">
        <v>529</v>
      </c>
      <c r="B30" s="128">
        <f>B8+B19</f>
        <v>262475021.5359447</v>
      </c>
      <c r="C30" s="128">
        <f t="shared" ref="C30:E30" si="3">C8+C19</f>
        <v>272974022.3973825</v>
      </c>
      <c r="D30" s="128">
        <f t="shared" si="3"/>
        <v>283892983.2932778</v>
      </c>
      <c r="E30" s="128">
        <f t="shared" si="3"/>
        <v>295248702.62500888</v>
      </c>
    </row>
    <row r="31" spans="1:5" x14ac:dyDescent="0.25">
      <c r="A31" s="21"/>
      <c r="B31" s="21"/>
      <c r="C31" s="21"/>
      <c r="D31" s="21"/>
      <c r="E31" s="21"/>
    </row>
  </sheetData>
  <mergeCells count="10">
    <mergeCell ref="A1:E1"/>
    <mergeCell ref="A2:E2"/>
    <mergeCell ref="A3:E3"/>
    <mergeCell ref="A4:E4"/>
    <mergeCell ref="A5:E5"/>
    <mergeCell ref="A6:A7"/>
    <mergeCell ref="B6:B7"/>
    <mergeCell ref="C6:C7"/>
    <mergeCell ref="D6:D7"/>
    <mergeCell ref="E6:E7"/>
  </mergeCells>
  <dataValidations count="3">
    <dataValidation allowBlank="1" showInputMessage="1" showErrorMessage="1" prompt="Año 1 (d)" sqref="C6:C7" xr:uid="{568B1DC4-3D37-4213-8282-A4F13048EE19}"/>
    <dataValidation allowBlank="1" showInputMessage="1" showErrorMessage="1" prompt="Año 2 (d)" sqref="D6:E7" xr:uid="{3A0F5B01-8B98-4FD3-8831-5EA5943FD118}"/>
    <dataValidation type="decimal" allowBlank="1" showInputMessage="1" showErrorMessage="1" sqref="B8:E30" xr:uid="{33F577BD-AF67-4FEA-B231-0A84E4FE6BEA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791ECB47-480D-4DCD-B9FB-4C3444AB5A47}">
          <x14:formula1>
            <xm:f>'C:\Users\admin11\Documents\FACTURAS ELECTRONICAS\OTROS MAS\2021\10_CP2021\Digitales\Formatos_2021\[0361_IDF_MGTO_AWA_2103.xlsx]Info General'!#REF!</xm:f>
          </x14:formula1>
          <x14:formula2>
            <xm:f>'C:\Users\admin11\Documents\FACTURAS ELECTRONICAS\OTROS MAS\2021\10_CP2021\Digitales\Formatos_2021\[0361_IDF_MGTO_AWA_2103.xlsx]Info General'!#REF!</xm:f>
          </x14:formula2>
          <xm:sqref>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58ED7-B060-4FFE-980F-89A5405F1466}">
  <dimension ref="A1:G40"/>
  <sheetViews>
    <sheetView workbookViewId="0">
      <selection activeCell="E25" sqref="E25"/>
    </sheetView>
  </sheetViews>
  <sheetFormatPr baseColWidth="10" defaultColWidth="0" defaultRowHeight="15" x14ac:dyDescent="0.25"/>
  <cols>
    <col min="1" max="1" width="88.140625" customWidth="1"/>
    <col min="2" max="5" width="20.7109375" style="131" customWidth="1"/>
    <col min="6" max="7" width="0" hidden="1" customWidth="1"/>
    <col min="8" max="16384" width="10.85546875" hidden="1"/>
  </cols>
  <sheetData>
    <row r="1" spans="1:5" s="37" customFormat="1" ht="21" x14ac:dyDescent="0.25">
      <c r="A1" s="113" t="s">
        <v>483</v>
      </c>
      <c r="B1" s="113"/>
      <c r="C1" s="113"/>
      <c r="D1" s="113"/>
      <c r="E1" s="113"/>
    </row>
    <row r="2" spans="1:5" x14ac:dyDescent="0.25">
      <c r="A2" s="99" t="s">
        <v>461</v>
      </c>
      <c r="B2" s="100"/>
      <c r="C2" s="100"/>
      <c r="D2" s="100"/>
      <c r="E2" s="101"/>
    </row>
    <row r="3" spans="1:5" x14ac:dyDescent="0.25">
      <c r="A3" s="102" t="s">
        <v>484</v>
      </c>
      <c r="B3" s="103"/>
      <c r="C3" s="103"/>
      <c r="D3" s="103"/>
      <c r="E3" s="104"/>
    </row>
    <row r="4" spans="1:5" x14ac:dyDescent="0.25">
      <c r="A4" s="105" t="s">
        <v>2</v>
      </c>
      <c r="B4" s="106"/>
      <c r="C4" s="106"/>
      <c r="D4" s="106"/>
      <c r="E4" s="107"/>
    </row>
    <row r="5" spans="1:5" x14ac:dyDescent="0.25">
      <c r="A5" s="132" t="s">
        <v>464</v>
      </c>
      <c r="B5" s="133" t="s">
        <v>485</v>
      </c>
      <c r="C5" s="133" t="s">
        <v>486</v>
      </c>
      <c r="D5" s="133" t="s">
        <v>487</v>
      </c>
      <c r="E5" s="133" t="s">
        <v>488</v>
      </c>
    </row>
    <row r="6" spans="1:5" ht="32.25" customHeight="1" x14ac:dyDescent="0.25">
      <c r="A6" s="115"/>
      <c r="B6" s="134"/>
      <c r="C6" s="134"/>
      <c r="D6" s="134"/>
      <c r="E6" s="134"/>
    </row>
    <row r="7" spans="1:5" x14ac:dyDescent="0.25">
      <c r="A7" s="63" t="s">
        <v>489</v>
      </c>
      <c r="B7" s="125">
        <v>212039049.87</v>
      </c>
      <c r="C7" s="125">
        <v>194975147.77000001</v>
      </c>
      <c r="D7" s="125">
        <f>SUM(D8:D18)</f>
        <v>216333163.28</v>
      </c>
      <c r="E7" s="125">
        <f>SUM(E8:E15)</f>
        <v>245321232.25999999</v>
      </c>
    </row>
    <row r="8" spans="1:5" x14ac:dyDescent="0.25">
      <c r="A8" s="46" t="s">
        <v>490</v>
      </c>
      <c r="B8" s="126">
        <v>0</v>
      </c>
      <c r="C8" s="126">
        <v>0</v>
      </c>
      <c r="D8" s="126">
        <v>0</v>
      </c>
      <c r="E8" s="126">
        <v>0</v>
      </c>
    </row>
    <row r="9" spans="1:5" x14ac:dyDescent="0.25">
      <c r="A9" s="46" t="s">
        <v>491</v>
      </c>
      <c r="B9" s="126">
        <v>0</v>
      </c>
      <c r="C9" s="126">
        <v>0</v>
      </c>
      <c r="D9" s="126">
        <v>0</v>
      </c>
      <c r="E9" s="126">
        <v>0</v>
      </c>
    </row>
    <row r="10" spans="1:5" x14ac:dyDescent="0.25">
      <c r="A10" s="46" t="s">
        <v>492</v>
      </c>
      <c r="B10" s="126">
        <v>0</v>
      </c>
      <c r="C10" s="126">
        <v>0</v>
      </c>
      <c r="D10" s="126">
        <v>0</v>
      </c>
      <c r="E10" s="126">
        <v>0</v>
      </c>
    </row>
    <row r="11" spans="1:5" x14ac:dyDescent="0.25">
      <c r="A11" s="46" t="s">
        <v>493</v>
      </c>
      <c r="B11" s="126">
        <v>197822393.90000001</v>
      </c>
      <c r="C11" s="126">
        <v>176921842.72</v>
      </c>
      <c r="D11" s="126">
        <v>0</v>
      </c>
      <c r="E11" s="126">
        <v>0</v>
      </c>
    </row>
    <row r="12" spans="1:5" x14ac:dyDescent="0.25">
      <c r="A12" s="46" t="s">
        <v>494</v>
      </c>
      <c r="B12" s="126">
        <v>11588743.77</v>
      </c>
      <c r="C12" s="126">
        <v>6757361.7699999996</v>
      </c>
      <c r="D12" s="126">
        <v>6396542.0499999998</v>
      </c>
      <c r="E12" s="126">
        <v>8803406.540000001</v>
      </c>
    </row>
    <row r="13" spans="1:5" x14ac:dyDescent="0.25">
      <c r="A13" s="46" t="s">
        <v>495</v>
      </c>
      <c r="B13" s="126">
        <v>2627912.2000000002</v>
      </c>
      <c r="C13" s="126">
        <v>1790167.4</v>
      </c>
      <c r="D13" s="126">
        <v>2662430.63</v>
      </c>
      <c r="E13" s="126">
        <v>0</v>
      </c>
    </row>
    <row r="14" spans="1:5" x14ac:dyDescent="0.25">
      <c r="A14" s="46" t="s">
        <v>496</v>
      </c>
      <c r="B14" s="126">
        <v>0</v>
      </c>
      <c r="C14" s="126">
        <v>9505775.8800000008</v>
      </c>
      <c r="D14" s="126">
        <v>207274190.59999999</v>
      </c>
      <c r="E14" s="126">
        <v>236517825.72</v>
      </c>
    </row>
    <row r="15" spans="1:5" x14ac:dyDescent="0.25">
      <c r="A15" s="46" t="s">
        <v>497</v>
      </c>
      <c r="B15" s="126">
        <v>0</v>
      </c>
      <c r="C15" s="126">
        <v>0</v>
      </c>
      <c r="D15" s="126">
        <v>0</v>
      </c>
      <c r="E15" s="126">
        <v>0</v>
      </c>
    </row>
    <row r="16" spans="1:5" x14ac:dyDescent="0.25">
      <c r="A16" s="46" t="s">
        <v>498</v>
      </c>
      <c r="B16" s="126">
        <v>0</v>
      </c>
      <c r="C16" s="126">
        <v>0</v>
      </c>
      <c r="D16" s="126">
        <v>0</v>
      </c>
      <c r="E16" s="126">
        <v>0</v>
      </c>
    </row>
    <row r="17" spans="1:5" x14ac:dyDescent="0.25">
      <c r="A17" s="46" t="s">
        <v>499</v>
      </c>
      <c r="B17" s="126">
        <v>0</v>
      </c>
      <c r="C17" s="126">
        <v>0</v>
      </c>
      <c r="D17" s="126">
        <v>0</v>
      </c>
      <c r="E17" s="126">
        <v>0</v>
      </c>
    </row>
    <row r="18" spans="1:5" x14ac:dyDescent="0.25">
      <c r="A18" s="46" t="s">
        <v>500</v>
      </c>
      <c r="B18" s="126">
        <v>0</v>
      </c>
      <c r="C18" s="126">
        <v>0</v>
      </c>
      <c r="D18" s="126">
        <v>0</v>
      </c>
      <c r="E18" s="126">
        <v>0</v>
      </c>
    </row>
    <row r="19" spans="1:5" x14ac:dyDescent="0.25">
      <c r="A19" s="46" t="s">
        <v>501</v>
      </c>
      <c r="B19" s="126">
        <v>0</v>
      </c>
      <c r="C19" s="126">
        <v>0</v>
      </c>
      <c r="D19" s="126">
        <v>0</v>
      </c>
      <c r="E19" s="126">
        <v>0</v>
      </c>
    </row>
    <row r="20" spans="1:5" x14ac:dyDescent="0.25">
      <c r="A20" s="7"/>
      <c r="B20" s="127"/>
      <c r="C20" s="127"/>
      <c r="D20" s="127"/>
      <c r="E20" s="127"/>
    </row>
    <row r="21" spans="1:5" x14ac:dyDescent="0.25">
      <c r="A21" s="14" t="s">
        <v>502</v>
      </c>
      <c r="B21" s="128">
        <v>3275087.5</v>
      </c>
      <c r="C21" s="128">
        <v>2505007.25</v>
      </c>
      <c r="D21" s="128">
        <f>SUM(D22:D29)</f>
        <v>5244757.7799999993</v>
      </c>
      <c r="E21" s="128">
        <f>SUM(E22:E29)</f>
        <v>9933288.5600000005</v>
      </c>
    </row>
    <row r="22" spans="1:5" x14ac:dyDescent="0.25">
      <c r="A22" s="46" t="s">
        <v>503</v>
      </c>
      <c r="B22" s="126">
        <v>0</v>
      </c>
      <c r="C22" s="126">
        <v>0</v>
      </c>
      <c r="D22" s="126">
        <v>0</v>
      </c>
      <c r="E22" s="126">
        <v>0</v>
      </c>
    </row>
    <row r="23" spans="1:5" x14ac:dyDescent="0.25">
      <c r="A23" s="46" t="s">
        <v>504</v>
      </c>
      <c r="B23" s="126">
        <v>3275087.5</v>
      </c>
      <c r="C23" s="126">
        <v>2505007.25</v>
      </c>
      <c r="D23" s="126">
        <v>5228211.93</v>
      </c>
      <c r="E23" s="126">
        <v>0</v>
      </c>
    </row>
    <row r="24" spans="1:5" x14ac:dyDescent="0.25">
      <c r="A24" s="46" t="s">
        <v>505</v>
      </c>
      <c r="B24" s="126">
        <v>0</v>
      </c>
      <c r="C24" s="126">
        <v>0</v>
      </c>
      <c r="D24" s="126">
        <v>0</v>
      </c>
      <c r="E24" s="126">
        <v>0</v>
      </c>
    </row>
    <row r="25" spans="1:5" x14ac:dyDescent="0.25">
      <c r="A25" s="46" t="s">
        <v>506</v>
      </c>
      <c r="B25" s="126">
        <v>0</v>
      </c>
      <c r="C25" s="126">
        <v>0</v>
      </c>
      <c r="D25" s="126">
        <v>16545.849999999999</v>
      </c>
      <c r="E25" s="126">
        <v>9933288.5600000005</v>
      </c>
    </row>
    <row r="26" spans="1:5" x14ac:dyDescent="0.25">
      <c r="A26" s="46" t="s">
        <v>507</v>
      </c>
      <c r="B26" s="126">
        <v>0</v>
      </c>
      <c r="C26" s="126">
        <v>0</v>
      </c>
      <c r="D26" s="126">
        <v>0</v>
      </c>
      <c r="E26" s="126">
        <v>0</v>
      </c>
    </row>
    <row r="27" spans="1:5" x14ac:dyDescent="0.25">
      <c r="A27" s="7"/>
      <c r="B27" s="127"/>
      <c r="C27" s="127"/>
      <c r="D27" s="127"/>
      <c r="E27" s="127"/>
    </row>
    <row r="28" spans="1:5" x14ac:dyDescent="0.25">
      <c r="A28" s="14" t="s">
        <v>508</v>
      </c>
      <c r="B28" s="128">
        <v>0</v>
      </c>
      <c r="C28" s="128">
        <v>0</v>
      </c>
      <c r="D28" s="128">
        <v>0</v>
      </c>
      <c r="E28" s="128">
        <v>0</v>
      </c>
    </row>
    <row r="29" spans="1:5" x14ac:dyDescent="0.25">
      <c r="A29" s="46" t="s">
        <v>290</v>
      </c>
      <c r="B29" s="126">
        <v>0</v>
      </c>
      <c r="C29" s="126">
        <v>0</v>
      </c>
      <c r="D29" s="126">
        <v>0</v>
      </c>
      <c r="E29" s="126">
        <v>0</v>
      </c>
    </row>
    <row r="30" spans="1:5" x14ac:dyDescent="0.25">
      <c r="A30" s="7"/>
      <c r="B30" s="127"/>
      <c r="C30" s="127"/>
      <c r="D30" s="127"/>
      <c r="E30" s="127"/>
    </row>
    <row r="31" spans="1:5" x14ac:dyDescent="0.25">
      <c r="A31" s="14" t="s">
        <v>509</v>
      </c>
      <c r="B31" s="128">
        <f>+B7+B21</f>
        <v>215314137.37</v>
      </c>
      <c r="C31" s="128">
        <f>+C7+C21</f>
        <v>197480155.02000001</v>
      </c>
      <c r="D31" s="128">
        <f>+D7+D21</f>
        <v>221577921.06</v>
      </c>
      <c r="E31" s="128">
        <f>+E7+E21</f>
        <v>255254520.81999999</v>
      </c>
    </row>
    <row r="32" spans="1:5" x14ac:dyDescent="0.25">
      <c r="A32" s="7"/>
      <c r="B32" s="127"/>
      <c r="C32" s="127"/>
      <c r="D32" s="127"/>
      <c r="E32" s="127"/>
    </row>
    <row r="33" spans="1:5" x14ac:dyDescent="0.25">
      <c r="A33" s="14" t="s">
        <v>292</v>
      </c>
      <c r="B33" s="127"/>
      <c r="C33" s="127"/>
      <c r="D33" s="127"/>
      <c r="E33" s="127"/>
    </row>
    <row r="34" spans="1:5" ht="30" x14ac:dyDescent="0.25">
      <c r="A34" s="69" t="s">
        <v>481</v>
      </c>
      <c r="B34" s="126">
        <v>0</v>
      </c>
      <c r="C34" s="126">
        <v>0</v>
      </c>
      <c r="D34" s="126">
        <v>0</v>
      </c>
      <c r="E34" s="126">
        <v>0</v>
      </c>
    </row>
    <row r="35" spans="1:5" ht="30" x14ac:dyDescent="0.25">
      <c r="A35" s="69" t="s">
        <v>510</v>
      </c>
      <c r="B35" s="126">
        <v>0</v>
      </c>
      <c r="C35" s="126">
        <v>0</v>
      </c>
      <c r="D35" s="126">
        <v>0</v>
      </c>
      <c r="E35" s="126">
        <v>0</v>
      </c>
    </row>
    <row r="36" spans="1:5" x14ac:dyDescent="0.25">
      <c r="A36" s="14" t="s">
        <v>511</v>
      </c>
      <c r="B36" s="128">
        <v>0</v>
      </c>
      <c r="C36" s="128">
        <v>0</v>
      </c>
      <c r="D36" s="128">
        <v>0</v>
      </c>
      <c r="E36" s="128">
        <v>0</v>
      </c>
    </row>
    <row r="37" spans="1:5" x14ac:dyDescent="0.25">
      <c r="A37" s="21"/>
      <c r="B37" s="135"/>
      <c r="C37" s="135"/>
      <c r="D37" s="135"/>
      <c r="E37" s="135"/>
    </row>
    <row r="38" spans="1:5" x14ac:dyDescent="0.25">
      <c r="A38" s="1"/>
    </row>
    <row r="39" spans="1:5" x14ac:dyDescent="0.25">
      <c r="A39" s="136" t="s">
        <v>512</v>
      </c>
      <c r="B39" s="136"/>
      <c r="C39" s="136"/>
      <c r="D39" s="136"/>
      <c r="E39" s="136"/>
    </row>
    <row r="40" spans="1:5" x14ac:dyDescent="0.25">
      <c r="A40" s="136" t="s">
        <v>513</v>
      </c>
      <c r="B40" s="136"/>
      <c r="C40" s="136"/>
      <c r="D40" s="136"/>
      <c r="E40" s="136"/>
    </row>
  </sheetData>
  <mergeCells count="11">
    <mergeCell ref="A39:E39"/>
    <mergeCell ref="A40:E40"/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dataValidations count="4">
    <dataValidation allowBlank="1" showInputMessage="1" showErrorMessage="1" prompt="Año 3 (c)" sqref="B5:B6" xr:uid="{15945EA2-59B4-425F-8694-CD90D47216CA}"/>
    <dataValidation allowBlank="1" showInputMessage="1" showErrorMessage="1" prompt="Año 2 (c)" sqref="C5:C6" xr:uid="{E0060B7F-9147-407C-BF88-1CB6EDAD4FB6}"/>
    <dataValidation allowBlank="1" showInputMessage="1" showErrorMessage="1" prompt="Año 1 (c)" sqref="D5:D6" xr:uid="{92DF5AAF-6EA7-41BE-AF11-EB13D55D74F2}"/>
    <dataValidation type="decimal" allowBlank="1" showInputMessage="1" showErrorMessage="1" sqref="B7:E36" xr:uid="{DF4F7ECE-15AB-47F7-A919-B1C7D1C3B341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B3F07F90-DD6B-4C65-91CC-32ED5D7870B3}">
          <x14:formula1>
            <xm:f>'C:\Users\admin11\Documents\FACTURAS ELECTRONICAS\OTROS MAS\2021\10_CP2021\Digitales\Formatos_2021\[0361_IDF_MGTO_AWA_2103.xlsx]Info General'!#REF!</xm:f>
          </x14:formula1>
          <x14:formula2>
            <xm:f>'C:\Users\admin11\Documents\FACTURAS ELECTRONICAS\OTROS MAS\2021\10_CP2021\Digitales\Formatos_2021\[0361_IDF_MGTO_AWA_2103.xlsx]Info General'!#REF!</xm:f>
          </x14:formula2>
          <xm:sqref>E5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F244-6D67-48ED-B6D2-22233A433141}">
  <dimension ref="A1:G37"/>
  <sheetViews>
    <sheetView tabSelected="1" workbookViewId="0">
      <selection activeCell="E24" sqref="E24"/>
    </sheetView>
  </sheetViews>
  <sheetFormatPr baseColWidth="10" defaultColWidth="0" defaultRowHeight="15" x14ac:dyDescent="0.25"/>
  <cols>
    <col min="1" max="1" width="69.42578125" customWidth="1"/>
    <col min="2" max="5" width="20.7109375" customWidth="1"/>
    <col min="6" max="7" width="0" hidden="1" customWidth="1"/>
    <col min="8" max="16384" width="10.85546875" hidden="1"/>
  </cols>
  <sheetData>
    <row r="1" spans="1:5" s="37" customFormat="1" ht="21" x14ac:dyDescent="0.25">
      <c r="A1" s="113" t="s">
        <v>530</v>
      </c>
      <c r="B1" s="113"/>
      <c r="C1" s="113"/>
      <c r="D1" s="113"/>
      <c r="E1" s="113"/>
    </row>
    <row r="2" spans="1:5" x14ac:dyDescent="0.25">
      <c r="A2" s="99" t="s">
        <v>461</v>
      </c>
      <c r="B2" s="100"/>
      <c r="C2" s="100"/>
      <c r="D2" s="100"/>
      <c r="E2" s="101"/>
    </row>
    <row r="3" spans="1:5" x14ac:dyDescent="0.25">
      <c r="A3" s="102" t="s">
        <v>531</v>
      </c>
      <c r="B3" s="103"/>
      <c r="C3" s="103"/>
      <c r="D3" s="103"/>
      <c r="E3" s="104"/>
    </row>
    <row r="4" spans="1:5" x14ac:dyDescent="0.25">
      <c r="A4" s="105" t="s">
        <v>2</v>
      </c>
      <c r="B4" s="106"/>
      <c r="C4" s="106"/>
      <c r="D4" s="106"/>
      <c r="E4" s="107"/>
    </row>
    <row r="5" spans="1:5" x14ac:dyDescent="0.25">
      <c r="A5" s="141" t="s">
        <v>516</v>
      </c>
      <c r="B5" s="121" t="s">
        <v>485</v>
      </c>
      <c r="C5" s="121" t="s">
        <v>486</v>
      </c>
      <c r="D5" s="121" t="s">
        <v>487</v>
      </c>
      <c r="E5" s="121" t="s">
        <v>488</v>
      </c>
    </row>
    <row r="6" spans="1:5" ht="16.149999999999999" customHeight="1" x14ac:dyDescent="0.25">
      <c r="A6" s="142"/>
      <c r="B6" s="123"/>
      <c r="C6" s="123"/>
      <c r="D6" s="123"/>
      <c r="E6" s="123"/>
    </row>
    <row r="7" spans="1:5" x14ac:dyDescent="0.25">
      <c r="A7" s="63" t="s">
        <v>532</v>
      </c>
      <c r="B7" s="125">
        <v>215980376.58999997</v>
      </c>
      <c r="C7" s="125">
        <v>229349160.68000001</v>
      </c>
      <c r="D7" s="125">
        <f t="shared" ref="D7:E7" si="0">SUM(D8:D16)</f>
        <v>236089273.40000001</v>
      </c>
      <c r="E7" s="125">
        <f t="shared" si="0"/>
        <v>239435516.5</v>
      </c>
    </row>
    <row r="8" spans="1:5" x14ac:dyDescent="0.25">
      <c r="A8" s="46" t="s">
        <v>518</v>
      </c>
      <c r="B8" s="126">
        <v>71739430.209999993</v>
      </c>
      <c r="C8" s="126">
        <v>75430135.239999995</v>
      </c>
      <c r="D8" s="126">
        <v>82606236.579999998</v>
      </c>
      <c r="E8" s="126">
        <v>85338362.299999997</v>
      </c>
    </row>
    <row r="9" spans="1:5" x14ac:dyDescent="0.25">
      <c r="A9" s="46" t="s">
        <v>519</v>
      </c>
      <c r="B9" s="126">
        <v>25064930.100000001</v>
      </c>
      <c r="C9" s="126">
        <v>21279068.359999999</v>
      </c>
      <c r="D9" s="126">
        <v>30188965.940000001</v>
      </c>
      <c r="E9" s="126">
        <v>23792541.990000002</v>
      </c>
    </row>
    <row r="10" spans="1:5" x14ac:dyDescent="0.25">
      <c r="A10" s="46" t="s">
        <v>520</v>
      </c>
      <c r="B10" s="126">
        <v>59907077.880000003</v>
      </c>
      <c r="C10" s="126">
        <v>67894586.530000001</v>
      </c>
      <c r="D10" s="126">
        <v>65023670.890000001</v>
      </c>
      <c r="E10" s="126">
        <v>65912589.950000003</v>
      </c>
    </row>
    <row r="11" spans="1:5" x14ac:dyDescent="0.25">
      <c r="A11" s="46" t="s">
        <v>521</v>
      </c>
      <c r="B11" s="126">
        <v>87000</v>
      </c>
      <c r="C11" s="126">
        <v>28500</v>
      </c>
      <c r="D11" s="126">
        <v>253000</v>
      </c>
      <c r="E11" s="126">
        <v>35000</v>
      </c>
    </row>
    <row r="12" spans="1:5" x14ac:dyDescent="0.25">
      <c r="A12" s="46" t="s">
        <v>522</v>
      </c>
      <c r="B12" s="126">
        <v>7540878.0099999998</v>
      </c>
      <c r="C12" s="126">
        <v>1660801.8</v>
      </c>
      <c r="D12" s="126">
        <v>13120235.050000001</v>
      </c>
      <c r="E12" s="126">
        <v>5677125.8499999996</v>
      </c>
    </row>
    <row r="13" spans="1:5" x14ac:dyDescent="0.25">
      <c r="A13" s="46" t="s">
        <v>523</v>
      </c>
      <c r="B13" s="126">
        <v>50641060.389999993</v>
      </c>
      <c r="C13" s="126">
        <v>63056068.75</v>
      </c>
      <c r="D13" s="126">
        <v>44897164.939999998</v>
      </c>
      <c r="E13" s="126">
        <v>19379162.59</v>
      </c>
    </row>
    <row r="14" spans="1:5" x14ac:dyDescent="0.25">
      <c r="A14" s="46" t="s">
        <v>524</v>
      </c>
      <c r="B14" s="126">
        <v>1000000</v>
      </c>
      <c r="C14" s="126">
        <v>0</v>
      </c>
      <c r="D14" s="126">
        <v>0</v>
      </c>
      <c r="E14" s="126">
        <v>0</v>
      </c>
    </row>
    <row r="15" spans="1:5" x14ac:dyDescent="0.25">
      <c r="A15" s="46" t="s">
        <v>525</v>
      </c>
      <c r="B15" s="126">
        <v>0</v>
      </c>
      <c r="C15" s="126">
        <v>0</v>
      </c>
      <c r="D15" s="126">
        <v>0</v>
      </c>
      <c r="E15" s="126">
        <v>0</v>
      </c>
    </row>
    <row r="16" spans="1:5" x14ac:dyDescent="0.25">
      <c r="A16" s="46" t="s">
        <v>526</v>
      </c>
      <c r="B16" s="126">
        <v>0</v>
      </c>
      <c r="C16" s="126">
        <v>0</v>
      </c>
      <c r="D16" s="126">
        <v>0</v>
      </c>
      <c r="E16" s="126">
        <v>39300733.82</v>
      </c>
    </row>
    <row r="17" spans="1:5" x14ac:dyDescent="0.25">
      <c r="A17" s="7"/>
      <c r="B17" s="127"/>
      <c r="C17" s="127"/>
      <c r="D17" s="127"/>
      <c r="E17" s="127"/>
    </row>
    <row r="18" spans="1:5" x14ac:dyDescent="0.25">
      <c r="A18" s="14" t="s">
        <v>533</v>
      </c>
      <c r="B18" s="128">
        <v>5596129.5200000005</v>
      </c>
      <c r="C18" s="128">
        <v>12192661.73</v>
      </c>
      <c r="D18" s="128">
        <f t="shared" ref="D18:E18" si="1">SUM(D19:D27)</f>
        <v>9931634.3699999992</v>
      </c>
      <c r="E18" s="128">
        <f t="shared" si="1"/>
        <v>9926071.0700000003</v>
      </c>
    </row>
    <row r="19" spans="1:5" x14ac:dyDescent="0.25">
      <c r="A19" s="46" t="s">
        <v>518</v>
      </c>
      <c r="B19" s="126">
        <v>0</v>
      </c>
      <c r="C19" s="126">
        <v>0</v>
      </c>
      <c r="D19" s="126">
        <v>0</v>
      </c>
      <c r="E19" s="126">
        <v>0</v>
      </c>
    </row>
    <row r="20" spans="1:5" x14ac:dyDescent="0.25">
      <c r="A20" s="46" t="s">
        <v>519</v>
      </c>
      <c r="B20" s="126">
        <v>0</v>
      </c>
      <c r="C20" s="126">
        <v>0</v>
      </c>
      <c r="D20" s="126">
        <v>0</v>
      </c>
      <c r="E20" s="126">
        <v>0</v>
      </c>
    </row>
    <row r="21" spans="1:5" x14ac:dyDescent="0.25">
      <c r="A21" s="46" t="s">
        <v>520</v>
      </c>
      <c r="B21" s="126">
        <v>0</v>
      </c>
      <c r="C21" s="126">
        <v>0</v>
      </c>
      <c r="D21" s="126">
        <v>0</v>
      </c>
      <c r="E21" s="126">
        <v>0</v>
      </c>
    </row>
    <row r="22" spans="1:5" x14ac:dyDescent="0.25">
      <c r="A22" s="46" t="s">
        <v>521</v>
      </c>
      <c r="B22" s="126">
        <v>0</v>
      </c>
      <c r="C22" s="126">
        <v>0</v>
      </c>
      <c r="D22" s="126">
        <v>0</v>
      </c>
      <c r="E22" s="126">
        <v>0</v>
      </c>
    </row>
    <row r="23" spans="1:5" x14ac:dyDescent="0.25">
      <c r="A23" s="46" t="s">
        <v>522</v>
      </c>
      <c r="B23" s="126">
        <v>0</v>
      </c>
      <c r="C23" s="126">
        <v>0</v>
      </c>
      <c r="D23" s="126">
        <v>0</v>
      </c>
      <c r="E23" s="126">
        <v>0</v>
      </c>
    </row>
    <row r="24" spans="1:5" x14ac:dyDescent="0.25">
      <c r="A24" s="46" t="s">
        <v>523</v>
      </c>
      <c r="B24" s="126">
        <v>5596129.5200000005</v>
      </c>
      <c r="C24" s="126">
        <v>12192661.73</v>
      </c>
      <c r="D24" s="126">
        <v>9931634.3699999992</v>
      </c>
      <c r="E24" s="126">
        <v>9926071.0700000003</v>
      </c>
    </row>
    <row r="25" spans="1:5" x14ac:dyDescent="0.25">
      <c r="A25" s="46" t="s">
        <v>524</v>
      </c>
      <c r="B25" s="126">
        <v>0</v>
      </c>
      <c r="C25" s="126">
        <v>0</v>
      </c>
      <c r="D25" s="126">
        <v>0</v>
      </c>
      <c r="E25" s="126">
        <v>0</v>
      </c>
    </row>
    <row r="26" spans="1:5" x14ac:dyDescent="0.25">
      <c r="A26" s="46" t="s">
        <v>528</v>
      </c>
      <c r="B26" s="126">
        <v>0</v>
      </c>
      <c r="C26" s="126">
        <v>0</v>
      </c>
      <c r="D26" s="126">
        <v>0</v>
      </c>
      <c r="E26" s="126">
        <v>0</v>
      </c>
    </row>
    <row r="27" spans="1:5" x14ac:dyDescent="0.25">
      <c r="A27" s="46" t="s">
        <v>526</v>
      </c>
      <c r="B27" s="126">
        <v>0</v>
      </c>
      <c r="C27" s="126">
        <v>0</v>
      </c>
      <c r="D27" s="126">
        <v>0</v>
      </c>
      <c r="E27" s="126">
        <v>0</v>
      </c>
    </row>
    <row r="28" spans="1:5" x14ac:dyDescent="0.25">
      <c r="A28" s="7"/>
      <c r="B28" s="127"/>
      <c r="C28" s="127"/>
      <c r="D28" s="127"/>
      <c r="E28" s="127"/>
    </row>
    <row r="29" spans="1:5" x14ac:dyDescent="0.25">
      <c r="A29" s="14" t="s">
        <v>534</v>
      </c>
      <c r="B29" s="126">
        <v>221576506.10999998</v>
      </c>
      <c r="C29" s="126">
        <v>241541822.41</v>
      </c>
      <c r="D29" s="126">
        <f>D7+D18</f>
        <v>246020907.77000001</v>
      </c>
      <c r="E29" s="126">
        <f>E7+E18</f>
        <v>249361587.56999999</v>
      </c>
    </row>
    <row r="30" spans="1:5" x14ac:dyDescent="0.25">
      <c r="A30" s="21"/>
      <c r="B30" s="21"/>
      <c r="C30" s="21"/>
      <c r="D30" s="21"/>
      <c r="E30" s="21"/>
    </row>
    <row r="31" spans="1:5" x14ac:dyDescent="0.25">
      <c r="A31" s="1"/>
    </row>
    <row r="32" spans="1:5" x14ac:dyDescent="0.25">
      <c r="A32" s="136" t="s">
        <v>512</v>
      </c>
      <c r="B32" s="136"/>
      <c r="C32" s="136"/>
      <c r="D32" s="136"/>
      <c r="E32" s="136"/>
    </row>
    <row r="33" spans="1:5" x14ac:dyDescent="0.25">
      <c r="A33" s="136" t="s">
        <v>513</v>
      </c>
      <c r="B33" s="136"/>
      <c r="C33" s="136"/>
      <c r="D33" s="136"/>
      <c r="E33" s="136"/>
    </row>
    <row r="37" spans="1:5" x14ac:dyDescent="0.25">
      <c r="B37" s="143"/>
      <c r="C37" s="143"/>
    </row>
  </sheetData>
  <mergeCells count="11">
    <mergeCell ref="A32:E32"/>
    <mergeCell ref="A33:E33"/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dataValidations count="4">
    <dataValidation type="decimal" allowBlank="1" showInputMessage="1" showErrorMessage="1" sqref="B7:E29" xr:uid="{7F7AC007-208F-4B15-BB94-05C64BCB166C}">
      <formula1>-1.79769313486231E+100</formula1>
      <formula2>1.79769313486231E+100</formula2>
    </dataValidation>
    <dataValidation allowBlank="1" showInputMessage="1" showErrorMessage="1" prompt="Año 1 (c)" sqref="D5:D6" xr:uid="{12B460AF-E404-4F40-90E5-98F8FD2D6650}"/>
    <dataValidation allowBlank="1" showInputMessage="1" showErrorMessage="1" prompt="Año 2 (c)" sqref="C5:C6" xr:uid="{F2AA6F9F-281D-4AD1-BDB7-6ADB8D413F1B}"/>
    <dataValidation allowBlank="1" showInputMessage="1" showErrorMessage="1" prompt="Año 3 (c)" sqref="B5:B6" xr:uid="{4E75A532-3C33-4324-9047-3479B92CEC1F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84820C94-41BB-463B-8D4B-4B0AF3339F84}">
          <x14:formula1>
            <xm:f>'C:\Users\admin11\Documents\FACTURAS ELECTRONICAS\OTROS MAS\2021\10_CP2021\Digitales\Formatos_2021\[0361_IDF_MGTO_AWA_2103.xlsx]Info General'!#REF!</xm:f>
          </x14:formula1>
          <x14:formula2>
            <xm:f>'C:\Users\admin11\Documents\FACTURAS ELECTRONICAS\OTROS MAS\2021\10_CP2021\Digitales\Formatos_2021\[0361_IDF_MGTO_AWA_2103.xlsx]Info General'!#REF!</xm:f>
          </x14:formula2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46E2-9265-4990-8FBB-0335ECB33D81}">
  <dimension ref="A1:I47"/>
  <sheetViews>
    <sheetView workbookViewId="0">
      <selection activeCell="D11" sqref="D1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109" t="s">
        <v>123</v>
      </c>
      <c r="B1" s="109"/>
      <c r="C1" s="109"/>
      <c r="D1" s="109"/>
      <c r="E1" s="109"/>
      <c r="F1" s="109"/>
      <c r="G1" s="109"/>
      <c r="H1" s="109"/>
    </row>
    <row r="2" spans="1:9" x14ac:dyDescent="0.25">
      <c r="A2" s="99" t="s">
        <v>451</v>
      </c>
      <c r="B2" s="100"/>
      <c r="C2" s="100"/>
      <c r="D2" s="100"/>
      <c r="E2" s="100"/>
      <c r="F2" s="100"/>
      <c r="G2" s="100"/>
      <c r="H2" s="101"/>
    </row>
    <row r="3" spans="1:9" x14ac:dyDescent="0.25">
      <c r="A3" s="102" t="s">
        <v>124</v>
      </c>
      <c r="B3" s="103"/>
      <c r="C3" s="103"/>
      <c r="D3" s="103"/>
      <c r="E3" s="103"/>
      <c r="F3" s="103"/>
      <c r="G3" s="103"/>
      <c r="H3" s="104"/>
    </row>
    <row r="4" spans="1:9" x14ac:dyDescent="0.25">
      <c r="A4" s="102" t="s">
        <v>458</v>
      </c>
      <c r="B4" s="103"/>
      <c r="C4" s="103"/>
      <c r="D4" s="103"/>
      <c r="E4" s="103"/>
      <c r="F4" s="103"/>
      <c r="G4" s="103"/>
      <c r="H4" s="104"/>
    </row>
    <row r="5" spans="1:9" x14ac:dyDescent="0.25">
      <c r="A5" s="105" t="s">
        <v>2</v>
      </c>
      <c r="B5" s="106"/>
      <c r="C5" s="106"/>
      <c r="D5" s="106"/>
      <c r="E5" s="106"/>
      <c r="F5" s="106"/>
      <c r="G5" s="106"/>
      <c r="H5" s="107"/>
    </row>
    <row r="6" spans="1:9" ht="45" x14ac:dyDescent="0.25">
      <c r="A6" s="23" t="s">
        <v>125</v>
      </c>
      <c r="B6" s="24" t="s">
        <v>455</v>
      </c>
      <c r="C6" s="23" t="s">
        <v>126</v>
      </c>
      <c r="D6" s="23" t="s">
        <v>127</v>
      </c>
      <c r="E6" s="23" t="s">
        <v>128</v>
      </c>
      <c r="F6" s="23" t="s">
        <v>129</v>
      </c>
      <c r="G6" s="23" t="s">
        <v>130</v>
      </c>
      <c r="H6" s="25" t="s">
        <v>131</v>
      </c>
      <c r="I6" s="26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26"/>
    </row>
    <row r="8" spans="1:9" x14ac:dyDescent="0.25">
      <c r="A8" s="27" t="s">
        <v>132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9" x14ac:dyDescent="0.25">
      <c r="A9" s="28" t="s">
        <v>133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9" x14ac:dyDescent="0.25">
      <c r="A10" s="29" t="s">
        <v>134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29" t="s">
        <v>135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29" t="s">
        <v>136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25">
      <c r="A13" s="28" t="s">
        <v>137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9" x14ac:dyDescent="0.25">
      <c r="A14" s="29" t="s">
        <v>138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29" t="s">
        <v>139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29" t="s">
        <v>140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s="7"/>
      <c r="B17" s="19"/>
      <c r="C17" s="19"/>
      <c r="D17" s="19"/>
      <c r="E17" s="19"/>
      <c r="F17" s="19"/>
      <c r="G17" s="19"/>
      <c r="H17" s="19"/>
    </row>
    <row r="18" spans="1:8" x14ac:dyDescent="0.25">
      <c r="A18" s="27" t="s">
        <v>141</v>
      </c>
      <c r="B18" s="15">
        <v>21611462.219999999</v>
      </c>
      <c r="C18" s="30"/>
      <c r="D18" s="30"/>
      <c r="E18" s="30"/>
      <c r="F18" s="15">
        <v>20924710.279999912</v>
      </c>
      <c r="G18" s="30"/>
      <c r="H18" s="30"/>
    </row>
    <row r="19" spans="1:8" x14ac:dyDescent="0.25">
      <c r="A19" s="7"/>
      <c r="B19" s="19"/>
      <c r="C19" s="19"/>
      <c r="D19" s="19"/>
      <c r="E19" s="19"/>
      <c r="F19" s="19"/>
      <c r="G19" s="19"/>
      <c r="H19" s="19"/>
    </row>
    <row r="20" spans="1:8" x14ac:dyDescent="0.25">
      <c r="A20" s="27" t="s">
        <v>142</v>
      </c>
      <c r="B20" s="15">
        <v>21611462.219999999</v>
      </c>
      <c r="C20" s="15">
        <v>0</v>
      </c>
      <c r="D20" s="15">
        <v>0</v>
      </c>
      <c r="E20" s="15">
        <v>0</v>
      </c>
      <c r="F20" s="15">
        <v>20924710.279999912</v>
      </c>
      <c r="G20" s="15">
        <v>0</v>
      </c>
      <c r="H20" s="15">
        <v>0</v>
      </c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ht="17.25" x14ac:dyDescent="0.25">
      <c r="A22" s="27" t="s">
        <v>143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s="32" customFormat="1" x14ac:dyDescent="0.25">
      <c r="A23" s="31" t="s">
        <v>144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32" customFormat="1" x14ac:dyDescent="0.25">
      <c r="A24" s="31" t="s">
        <v>145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32" customFormat="1" x14ac:dyDescent="0.25">
      <c r="A25" s="31" t="s">
        <v>146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33" t="s">
        <v>147</v>
      </c>
      <c r="B26" s="7"/>
      <c r="C26" s="7"/>
      <c r="D26" s="7"/>
      <c r="E26" s="7"/>
      <c r="F26" s="7"/>
      <c r="G26" s="7"/>
      <c r="H26" s="7"/>
    </row>
    <row r="27" spans="1:8" ht="17.25" x14ac:dyDescent="0.25">
      <c r="A27" s="27" t="s">
        <v>148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s="32" customFormat="1" x14ac:dyDescent="0.25">
      <c r="A28" s="31" t="s">
        <v>149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32" customFormat="1" x14ac:dyDescent="0.25">
      <c r="A29" s="31" t="s">
        <v>150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32" customFormat="1" x14ac:dyDescent="0.25">
      <c r="A30" s="31" t="s">
        <v>151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5">
      <c r="A31" s="34" t="s">
        <v>147</v>
      </c>
      <c r="B31" s="20"/>
      <c r="C31" s="20"/>
      <c r="D31" s="20"/>
      <c r="E31" s="20"/>
      <c r="F31" s="20"/>
      <c r="G31" s="20"/>
      <c r="H31" s="20"/>
    </row>
    <row r="32" spans="1:8" ht="17.25" customHeight="1" x14ac:dyDescent="0.25">
      <c r="A32" s="1"/>
    </row>
    <row r="33" spans="1:8" ht="12" customHeight="1" x14ac:dyDescent="0.25">
      <c r="A33" s="108" t="s">
        <v>152</v>
      </c>
      <c r="B33" s="108"/>
      <c r="C33" s="108"/>
      <c r="D33" s="108"/>
      <c r="E33" s="108"/>
      <c r="F33" s="108"/>
      <c r="G33" s="108"/>
      <c r="H33" s="108"/>
    </row>
    <row r="34" spans="1:8" ht="12" customHeight="1" x14ac:dyDescent="0.25">
      <c r="A34" s="108"/>
      <c r="B34" s="108"/>
      <c r="C34" s="108"/>
      <c r="D34" s="108"/>
      <c r="E34" s="108"/>
      <c r="F34" s="108"/>
      <c r="G34" s="108"/>
      <c r="H34" s="108"/>
    </row>
    <row r="35" spans="1:8" ht="12" customHeight="1" x14ac:dyDescent="0.25">
      <c r="A35" s="108"/>
      <c r="B35" s="108"/>
      <c r="C35" s="108"/>
      <c r="D35" s="108"/>
      <c r="E35" s="108"/>
      <c r="F35" s="108"/>
      <c r="G35" s="108"/>
      <c r="H35" s="108"/>
    </row>
    <row r="36" spans="1:8" ht="12" customHeight="1" x14ac:dyDescent="0.25">
      <c r="A36" s="108"/>
      <c r="B36" s="108"/>
      <c r="C36" s="108"/>
      <c r="D36" s="108"/>
      <c r="E36" s="108"/>
      <c r="F36" s="108"/>
      <c r="G36" s="108"/>
      <c r="H36" s="108"/>
    </row>
    <row r="37" spans="1:8" ht="12" customHeight="1" x14ac:dyDescent="0.25">
      <c r="A37" s="108"/>
      <c r="B37" s="108"/>
      <c r="C37" s="108"/>
      <c r="D37" s="108"/>
      <c r="E37" s="108"/>
      <c r="F37" s="108"/>
      <c r="G37" s="108"/>
      <c r="H37" s="108"/>
    </row>
    <row r="38" spans="1:8" x14ac:dyDescent="0.25">
      <c r="A38" s="1"/>
    </row>
    <row r="39" spans="1:8" ht="30" x14ac:dyDescent="0.25">
      <c r="A39" s="23" t="s">
        <v>153</v>
      </c>
      <c r="B39" s="23" t="s">
        <v>154</v>
      </c>
      <c r="C39" s="23" t="s">
        <v>155</v>
      </c>
      <c r="D39" s="23" t="s">
        <v>156</v>
      </c>
      <c r="E39" s="23" t="s">
        <v>157</v>
      </c>
      <c r="F39" s="25" t="s">
        <v>158</v>
      </c>
    </row>
    <row r="40" spans="1:8" x14ac:dyDescent="0.25">
      <c r="A40" s="7"/>
      <c r="B40" s="19"/>
      <c r="C40" s="19"/>
      <c r="D40" s="19"/>
      <c r="E40" s="19"/>
      <c r="F40" s="19"/>
    </row>
    <row r="41" spans="1:8" x14ac:dyDescent="0.25">
      <c r="A41" s="27" t="s">
        <v>159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</row>
    <row r="42" spans="1:8" s="32" customFormat="1" x14ac:dyDescent="0.25">
      <c r="A42" s="31" t="s">
        <v>160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32" customFormat="1" x14ac:dyDescent="0.25">
      <c r="A43" s="31" t="s">
        <v>161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s="32" customFormat="1" x14ac:dyDescent="0.25">
      <c r="A44" s="31" t="s">
        <v>162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8" x14ac:dyDescent="0.25">
      <c r="A45" s="35" t="s">
        <v>147</v>
      </c>
      <c r="B45" s="20"/>
      <c r="C45" s="20"/>
      <c r="D45" s="20"/>
      <c r="E45" s="20"/>
      <c r="F45" s="20"/>
    </row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008D3DD1-CEBF-45F3-AD1D-F7E3A8E1DDBA}">
      <formula1>-1.79769313486231E+100</formula1>
      <formula2>1.79769313486231E+100</formula2>
    </dataValidation>
    <dataValidation allowBlank="1" showInputMessage="1" showErrorMessage="1" prompt="Saldo al 31 de diciembre de 20XN-1 (d)" sqref="B6" xr:uid="{60A787BA-7F79-4E45-A519-EFA666BE9033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FD70C-FFA9-4082-AE1B-C3A582A8D837}">
  <dimension ref="A1:L21"/>
  <sheetViews>
    <sheetView workbookViewId="0">
      <selection activeCell="A5" sqref="A5:K5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37" customFormat="1" ht="21" x14ac:dyDescent="0.25">
      <c r="A1" s="98" t="s">
        <v>163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6"/>
    </row>
    <row r="2" spans="1:12" x14ac:dyDescent="0.25">
      <c r="A2" s="99" t="s">
        <v>451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2" x14ac:dyDescent="0.25">
      <c r="A3" s="102" t="s">
        <v>164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2" x14ac:dyDescent="0.25">
      <c r="A4" s="102" t="s">
        <v>459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</row>
    <row r="5" spans="1:12" x14ac:dyDescent="0.25">
      <c r="A5" s="102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2" ht="75" x14ac:dyDescent="0.25">
      <c r="A6" s="25" t="s">
        <v>165</v>
      </c>
      <c r="B6" s="25" t="s">
        <v>166</v>
      </c>
      <c r="C6" s="25" t="s">
        <v>167</v>
      </c>
      <c r="D6" s="25" t="s">
        <v>168</v>
      </c>
      <c r="E6" s="25" t="s">
        <v>169</v>
      </c>
      <c r="F6" s="25" t="s">
        <v>170</v>
      </c>
      <c r="G6" s="25" t="s">
        <v>171</v>
      </c>
      <c r="H6" s="25" t="s">
        <v>172</v>
      </c>
      <c r="I6" s="4" t="s">
        <v>452</v>
      </c>
      <c r="J6" s="4" t="s">
        <v>453</v>
      </c>
      <c r="K6" s="4" t="s">
        <v>454</v>
      </c>
    </row>
    <row r="7" spans="1:12" x14ac:dyDescent="0.25">
      <c r="A7" s="38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x14ac:dyDescent="0.25">
      <c r="A8" s="6" t="s">
        <v>173</v>
      </c>
      <c r="B8" s="39"/>
      <c r="C8" s="39"/>
      <c r="D8" s="39"/>
      <c r="E8" s="15">
        <v>0</v>
      </c>
      <c r="F8" s="39"/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2" s="32" customFormat="1" x14ac:dyDescent="0.25">
      <c r="A9" s="40" t="s">
        <v>174</v>
      </c>
      <c r="B9" s="41"/>
      <c r="C9" s="41"/>
      <c r="D9" s="41"/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2" s="32" customFormat="1" x14ac:dyDescent="0.25">
      <c r="A10" s="40" t="s">
        <v>175</v>
      </c>
      <c r="B10" s="41"/>
      <c r="C10" s="41"/>
      <c r="D10" s="41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2" s="32" customFormat="1" x14ac:dyDescent="0.25">
      <c r="A11" s="40" t="s">
        <v>176</v>
      </c>
      <c r="B11" s="41"/>
      <c r="C11" s="41"/>
      <c r="D11" s="41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2" s="32" customFormat="1" x14ac:dyDescent="0.25">
      <c r="A12" s="40" t="s">
        <v>177</v>
      </c>
      <c r="B12" s="41"/>
      <c r="C12" s="41"/>
      <c r="D12" s="41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2" x14ac:dyDescent="0.25">
      <c r="A13" s="42" t="s">
        <v>147</v>
      </c>
      <c r="B13" s="43"/>
      <c r="C13" s="43"/>
      <c r="D13" s="43"/>
      <c r="E13" s="7"/>
      <c r="F13" s="7"/>
      <c r="G13" s="7"/>
      <c r="H13" s="7"/>
      <c r="I13" s="7"/>
      <c r="J13" s="7"/>
      <c r="K13" s="7"/>
    </row>
    <row r="14" spans="1:12" x14ac:dyDescent="0.25">
      <c r="A14" s="6" t="s">
        <v>178</v>
      </c>
      <c r="B14" s="39"/>
      <c r="C14" s="39"/>
      <c r="D14" s="39"/>
      <c r="E14" s="15">
        <v>0</v>
      </c>
      <c r="F14" s="39"/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2" s="32" customFormat="1" x14ac:dyDescent="0.25">
      <c r="A15" s="40" t="s">
        <v>179</v>
      </c>
      <c r="B15" s="41"/>
      <c r="C15" s="41"/>
      <c r="D15" s="41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2" s="32" customFormat="1" x14ac:dyDescent="0.25">
      <c r="A16" s="40" t="s">
        <v>180</v>
      </c>
      <c r="B16" s="41"/>
      <c r="C16" s="41"/>
      <c r="D16" s="41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s="32" customFormat="1" x14ac:dyDescent="0.25">
      <c r="A17" s="40" t="s">
        <v>181</v>
      </c>
      <c r="B17" s="41"/>
      <c r="C17" s="41"/>
      <c r="D17" s="41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s="32" customFormat="1" x14ac:dyDescent="0.25">
      <c r="A18" s="40" t="s">
        <v>182</v>
      </c>
      <c r="B18" s="41"/>
      <c r="C18" s="41"/>
      <c r="D18" s="41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25">
      <c r="A19" s="42" t="s">
        <v>147</v>
      </c>
      <c r="B19" s="43"/>
      <c r="C19" s="43"/>
      <c r="D19" s="43"/>
      <c r="E19" s="7"/>
      <c r="F19" s="7"/>
      <c r="G19" s="7"/>
      <c r="H19" s="7"/>
      <c r="I19" s="7"/>
      <c r="J19" s="7"/>
      <c r="K19" s="7"/>
    </row>
    <row r="20" spans="1:11" x14ac:dyDescent="0.25">
      <c r="A20" s="6" t="s">
        <v>183</v>
      </c>
      <c r="B20" s="39"/>
      <c r="C20" s="39"/>
      <c r="D20" s="39"/>
      <c r="E20" s="15">
        <v>0</v>
      </c>
      <c r="F20" s="39"/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x14ac:dyDescent="0.25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287F0CEA-6F73-4CD3-9A2B-4CFDA8E4E843}">
      <formula1>36526</formula1>
    </dataValidation>
    <dataValidation type="decimal" allowBlank="1" showInputMessage="1" showErrorMessage="1" sqref="E8:K20" xr:uid="{E82EE9C3-5B83-4441-84D9-A7720266265C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464240BE-5A64-4F78-A318-9964FD85E08D}"/>
    <dataValidation allowBlank="1" showInputMessage="1" showErrorMessage="1" prompt="Monto pagado de la inversión actualizado al XX de XXXX de 20XN (k)" sqref="J6" xr:uid="{18B45E12-A9B9-4F54-AB8E-3CCAA343DDBE}"/>
    <dataValidation allowBlank="1" showInputMessage="1" showErrorMessage="1" prompt="Monto pagado de la inversión al XX de XXXX de 20XN (k)" sqref="I6" xr:uid="{61F5BC6D-3660-4420-AD79-EF918290144D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55CB-B0D3-47EE-80A5-F2D78EB18234}">
  <sheetPr>
    <pageSetUpPr fitToPage="1"/>
  </sheetPr>
  <dimension ref="A1:K75"/>
  <sheetViews>
    <sheetView workbookViewId="0">
      <selection activeCell="D25" sqref="D2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7" customFormat="1" ht="37.5" customHeight="1" x14ac:dyDescent="0.25">
      <c r="A1" s="98" t="s">
        <v>184</v>
      </c>
      <c r="B1" s="98"/>
      <c r="C1" s="98"/>
      <c r="D1" s="98"/>
      <c r="E1" s="36"/>
      <c r="F1" s="36"/>
      <c r="G1" s="36"/>
      <c r="H1" s="36"/>
      <c r="I1" s="36"/>
      <c r="J1" s="36"/>
      <c r="K1" s="36"/>
    </row>
    <row r="2" spans="1:11" x14ac:dyDescent="0.25">
      <c r="A2" s="99" t="s">
        <v>451</v>
      </c>
      <c r="B2" s="100"/>
      <c r="C2" s="100"/>
      <c r="D2" s="101"/>
    </row>
    <row r="3" spans="1:11" x14ac:dyDescent="0.25">
      <c r="A3" s="102" t="s">
        <v>185</v>
      </c>
      <c r="B3" s="103"/>
      <c r="C3" s="103"/>
      <c r="D3" s="104"/>
    </row>
    <row r="4" spans="1:11" x14ac:dyDescent="0.25">
      <c r="A4" s="102" t="s">
        <v>459</v>
      </c>
      <c r="B4" s="103"/>
      <c r="C4" s="103"/>
      <c r="D4" s="104"/>
    </row>
    <row r="5" spans="1:11" x14ac:dyDescent="0.25">
      <c r="A5" s="105" t="s">
        <v>2</v>
      </c>
      <c r="B5" s="106"/>
      <c r="C5" s="106"/>
      <c r="D5" s="107"/>
    </row>
    <row r="6" spans="1:11" x14ac:dyDescent="0.25"/>
    <row r="7" spans="1:11" ht="39" customHeight="1" x14ac:dyDescent="0.25">
      <c r="A7" s="44" t="s">
        <v>4</v>
      </c>
      <c r="B7" s="25" t="s">
        <v>186</v>
      </c>
      <c r="C7" s="25" t="s">
        <v>187</v>
      </c>
      <c r="D7" s="25" t="s">
        <v>188</v>
      </c>
    </row>
    <row r="8" spans="1:11" x14ac:dyDescent="0.25">
      <c r="A8" s="14" t="s">
        <v>189</v>
      </c>
      <c r="B8" s="45">
        <f>SUM(B9:B11)</f>
        <v>233470575.66999999</v>
      </c>
      <c r="C8" s="45">
        <f t="shared" ref="C8:D8" si="0">SUM(C9:C11)</f>
        <v>255254520.81999999</v>
      </c>
      <c r="D8" s="45">
        <f t="shared" si="0"/>
        <v>254902103.56999999</v>
      </c>
    </row>
    <row r="9" spans="1:11" x14ac:dyDescent="0.25">
      <c r="A9" s="46" t="s">
        <v>190</v>
      </c>
      <c r="B9" s="47">
        <v>233470575.66999999</v>
      </c>
      <c r="C9" s="47">
        <v>245321232.25999999</v>
      </c>
      <c r="D9" s="47">
        <v>245321232.25999999</v>
      </c>
    </row>
    <row r="10" spans="1:11" x14ac:dyDescent="0.25">
      <c r="A10" s="46" t="s">
        <v>191</v>
      </c>
      <c r="B10" s="47">
        <v>0</v>
      </c>
      <c r="C10" s="47">
        <v>9933288.5600000005</v>
      </c>
      <c r="D10" s="47">
        <v>9580871.3100000005</v>
      </c>
    </row>
    <row r="11" spans="1:11" x14ac:dyDescent="0.25">
      <c r="A11" s="46" t="s">
        <v>192</v>
      </c>
      <c r="B11" s="47">
        <v>0</v>
      </c>
      <c r="C11" s="47">
        <v>0</v>
      </c>
      <c r="D11" s="47">
        <v>0</v>
      </c>
    </row>
    <row r="12" spans="1:11" x14ac:dyDescent="0.25">
      <c r="A12" s="9"/>
      <c r="B12" s="19"/>
      <c r="C12" s="19"/>
      <c r="D12" s="19"/>
    </row>
    <row r="13" spans="1:11" x14ac:dyDescent="0.25">
      <c r="A13" s="14" t="s">
        <v>193</v>
      </c>
      <c r="B13" s="45">
        <f>B14+B15</f>
        <v>233470575.66999999</v>
      </c>
      <c r="C13" s="45">
        <f t="shared" ref="C13:D13" si="1">C14+C15</f>
        <v>249361587.56999999</v>
      </c>
      <c r="D13" s="45">
        <f t="shared" si="1"/>
        <v>232272361.88</v>
      </c>
    </row>
    <row r="14" spans="1:11" x14ac:dyDescent="0.25">
      <c r="A14" s="46" t="s">
        <v>194</v>
      </c>
      <c r="B14" s="47">
        <v>233470575.66999999</v>
      </c>
      <c r="C14" s="47">
        <v>239435516.5</v>
      </c>
      <c r="D14" s="47">
        <v>227623889.09</v>
      </c>
    </row>
    <row r="15" spans="1:11" x14ac:dyDescent="0.25">
      <c r="A15" s="46" t="s">
        <v>195</v>
      </c>
      <c r="B15" s="47">
        <v>0</v>
      </c>
      <c r="C15" s="47">
        <v>9926071.0700000003</v>
      </c>
      <c r="D15" s="47">
        <v>4648472.79</v>
      </c>
    </row>
    <row r="16" spans="1:11" x14ac:dyDescent="0.25">
      <c r="A16" s="9"/>
      <c r="B16" s="19"/>
      <c r="C16" s="19"/>
      <c r="D16" s="19"/>
    </row>
    <row r="17" spans="1:4" x14ac:dyDescent="0.25">
      <c r="A17" s="14" t="s">
        <v>196</v>
      </c>
      <c r="B17" s="48">
        <v>0</v>
      </c>
      <c r="C17" s="45">
        <f t="shared" ref="C17" si="2">C18+C19</f>
        <v>39300733.82</v>
      </c>
      <c r="D17" s="45">
        <f>D18+D19</f>
        <v>35142458.82</v>
      </c>
    </row>
    <row r="18" spans="1:4" x14ac:dyDescent="0.25">
      <c r="A18" s="46" t="s">
        <v>197</v>
      </c>
      <c r="B18" s="49">
        <v>0</v>
      </c>
      <c r="C18" s="47">
        <v>39300733.82</v>
      </c>
      <c r="D18" s="47">
        <v>35142458.82</v>
      </c>
    </row>
    <row r="19" spans="1:4" x14ac:dyDescent="0.25">
      <c r="A19" s="46" t="s">
        <v>198</v>
      </c>
      <c r="B19" s="49">
        <v>0</v>
      </c>
      <c r="C19" s="47">
        <v>0</v>
      </c>
      <c r="D19" s="50">
        <v>0</v>
      </c>
    </row>
    <row r="20" spans="1:4" x14ac:dyDescent="0.25">
      <c r="A20" s="9"/>
      <c r="B20" s="19"/>
      <c r="C20" s="19"/>
      <c r="D20" s="19"/>
    </row>
    <row r="21" spans="1:4" x14ac:dyDescent="0.25">
      <c r="A21" s="14" t="s">
        <v>199</v>
      </c>
      <c r="B21" s="45">
        <f>B8-B13+B17</f>
        <v>0</v>
      </c>
      <c r="C21" s="45">
        <f>C8-C13+C17</f>
        <v>45193667.07</v>
      </c>
      <c r="D21" s="45">
        <f t="shared" ref="D21" si="3">D8-D13+D17</f>
        <v>57772200.509999998</v>
      </c>
    </row>
    <row r="22" spans="1:4" x14ac:dyDescent="0.25">
      <c r="A22" s="14"/>
      <c r="B22" s="19"/>
      <c r="C22" s="19"/>
      <c r="D22" s="19"/>
    </row>
    <row r="23" spans="1:4" x14ac:dyDescent="0.25">
      <c r="A23" s="14" t="s">
        <v>200</v>
      </c>
      <c r="B23" s="45">
        <f>B21-B11</f>
        <v>0</v>
      </c>
      <c r="C23" s="45">
        <f t="shared" ref="C23:D23" si="4">C21-C11</f>
        <v>45193667.07</v>
      </c>
      <c r="D23" s="45">
        <f t="shared" si="4"/>
        <v>57772200.509999998</v>
      </c>
    </row>
    <row r="24" spans="1:4" x14ac:dyDescent="0.25">
      <c r="A24" s="14"/>
      <c r="B24" s="51"/>
      <c r="C24" s="51"/>
      <c r="D24" s="51"/>
    </row>
    <row r="25" spans="1:4" x14ac:dyDescent="0.25">
      <c r="A25" s="52" t="s">
        <v>201</v>
      </c>
      <c r="B25" s="45">
        <f>B23-B17</f>
        <v>0</v>
      </c>
      <c r="C25" s="45">
        <f t="shared" ref="C25" si="5">C23-C17</f>
        <v>5892933.25</v>
      </c>
      <c r="D25" s="45">
        <f>D23-D17</f>
        <v>22629741.689999998</v>
      </c>
    </row>
    <row r="26" spans="1:4" x14ac:dyDescent="0.25">
      <c r="A26" s="53"/>
      <c r="B26" s="20"/>
      <c r="C26" s="20"/>
      <c r="D26" s="20"/>
    </row>
    <row r="27" spans="1:4" x14ac:dyDescent="0.25">
      <c r="A27" s="1"/>
    </row>
    <row r="28" spans="1:4" ht="30" customHeight="1" x14ac:dyDescent="0.25">
      <c r="A28" s="44" t="s">
        <v>202</v>
      </c>
      <c r="B28" s="25" t="s">
        <v>203</v>
      </c>
      <c r="C28" s="25" t="s">
        <v>187</v>
      </c>
      <c r="D28" s="25" t="s">
        <v>204</v>
      </c>
    </row>
    <row r="29" spans="1:4" x14ac:dyDescent="0.25">
      <c r="A29" s="14" t="s">
        <v>205</v>
      </c>
      <c r="B29" s="15">
        <f>B30+B31</f>
        <v>0</v>
      </c>
      <c r="C29" s="15">
        <f t="shared" ref="C29:D29" si="6">C30+C31</f>
        <v>0</v>
      </c>
      <c r="D29" s="15">
        <f t="shared" si="6"/>
        <v>0</v>
      </c>
    </row>
    <row r="30" spans="1:4" x14ac:dyDescent="0.25">
      <c r="A30" s="46" t="s">
        <v>206</v>
      </c>
      <c r="B30" s="10">
        <v>0</v>
      </c>
      <c r="C30" s="10">
        <v>0</v>
      </c>
      <c r="D30" s="10">
        <v>0</v>
      </c>
    </row>
    <row r="31" spans="1:4" x14ac:dyDescent="0.25">
      <c r="A31" s="46" t="s">
        <v>207</v>
      </c>
      <c r="B31" s="10">
        <v>0</v>
      </c>
      <c r="C31" s="10">
        <v>0</v>
      </c>
      <c r="D31" s="10">
        <v>0</v>
      </c>
    </row>
    <row r="32" spans="1:4" x14ac:dyDescent="0.25">
      <c r="A32" s="7"/>
      <c r="B32" s="7"/>
      <c r="C32" s="7"/>
      <c r="D32" s="7"/>
    </row>
    <row r="33" spans="1:4" x14ac:dyDescent="0.25">
      <c r="A33" s="14" t="s">
        <v>208</v>
      </c>
      <c r="B33" s="15">
        <f>B25+B29</f>
        <v>0</v>
      </c>
      <c r="C33" s="15">
        <f t="shared" ref="C33:D33" si="7">C25+C29</f>
        <v>5892933.25</v>
      </c>
      <c r="D33" s="15">
        <f t="shared" si="7"/>
        <v>22629741.689999998</v>
      </c>
    </row>
    <row r="34" spans="1:4" x14ac:dyDescent="0.25">
      <c r="A34" s="21"/>
      <c r="B34" s="21"/>
      <c r="C34" s="21"/>
      <c r="D34" s="21"/>
    </row>
    <row r="35" spans="1:4" x14ac:dyDescent="0.25">
      <c r="A35" s="1"/>
    </row>
    <row r="36" spans="1:4" ht="30" x14ac:dyDescent="0.25">
      <c r="A36" s="44" t="s">
        <v>202</v>
      </c>
      <c r="B36" s="25" t="s">
        <v>209</v>
      </c>
      <c r="C36" s="25" t="s">
        <v>187</v>
      </c>
      <c r="D36" s="25" t="s">
        <v>188</v>
      </c>
    </row>
    <row r="37" spans="1:4" x14ac:dyDescent="0.25">
      <c r="A37" s="14" t="s">
        <v>210</v>
      </c>
      <c r="B37" s="15">
        <f>B38+B39</f>
        <v>0</v>
      </c>
      <c r="C37" s="15">
        <f t="shared" ref="C37:D37" si="8">C38+C39</f>
        <v>0</v>
      </c>
      <c r="D37" s="15">
        <f t="shared" si="8"/>
        <v>0</v>
      </c>
    </row>
    <row r="38" spans="1:4" x14ac:dyDescent="0.25">
      <c r="A38" s="46" t="s">
        <v>211</v>
      </c>
      <c r="B38" s="10">
        <v>0</v>
      </c>
      <c r="C38" s="10">
        <v>0</v>
      </c>
      <c r="D38" s="10">
        <v>0</v>
      </c>
    </row>
    <row r="39" spans="1:4" x14ac:dyDescent="0.25">
      <c r="A39" s="46" t="s">
        <v>212</v>
      </c>
      <c r="B39" s="10">
        <v>0</v>
      </c>
      <c r="C39" s="10">
        <v>0</v>
      </c>
      <c r="D39" s="10">
        <v>0</v>
      </c>
    </row>
    <row r="40" spans="1:4" x14ac:dyDescent="0.25">
      <c r="A40" s="14" t="s">
        <v>213</v>
      </c>
      <c r="B40" s="15">
        <f>B41+B42</f>
        <v>0</v>
      </c>
      <c r="C40" s="15">
        <f t="shared" ref="C40:D40" si="9">C41+C42</f>
        <v>0</v>
      </c>
      <c r="D40" s="15">
        <f t="shared" si="9"/>
        <v>0</v>
      </c>
    </row>
    <row r="41" spans="1:4" x14ac:dyDescent="0.25">
      <c r="A41" s="46" t="s">
        <v>214</v>
      </c>
      <c r="B41" s="10">
        <v>0</v>
      </c>
      <c r="C41" s="10">
        <v>0</v>
      </c>
      <c r="D41" s="10">
        <v>0</v>
      </c>
    </row>
    <row r="42" spans="1:4" x14ac:dyDescent="0.25">
      <c r="A42" s="46" t="s">
        <v>215</v>
      </c>
      <c r="B42" s="10">
        <v>0</v>
      </c>
      <c r="C42" s="10">
        <v>0</v>
      </c>
      <c r="D42" s="10">
        <v>0</v>
      </c>
    </row>
    <row r="43" spans="1:4" x14ac:dyDescent="0.25">
      <c r="A43" s="7"/>
      <c r="B43" s="7"/>
      <c r="C43" s="7"/>
      <c r="D43" s="7"/>
    </row>
    <row r="44" spans="1:4" x14ac:dyDescent="0.25">
      <c r="A44" s="14" t="s">
        <v>216</v>
      </c>
      <c r="B44" s="15">
        <f>B37-B40</f>
        <v>0</v>
      </c>
      <c r="C44" s="15">
        <f t="shared" ref="C44:D44" si="10">C37-C40</f>
        <v>0</v>
      </c>
      <c r="D44" s="15">
        <f t="shared" si="10"/>
        <v>0</v>
      </c>
    </row>
    <row r="45" spans="1:4" x14ac:dyDescent="0.25">
      <c r="A45" s="54"/>
      <c r="B45" s="21"/>
      <c r="C45" s="21"/>
      <c r="D45" s="21"/>
    </row>
    <row r="46" spans="1:4" x14ac:dyDescent="0.25"/>
    <row r="47" spans="1:4" ht="30" x14ac:dyDescent="0.25">
      <c r="A47" s="44" t="s">
        <v>202</v>
      </c>
      <c r="B47" s="25" t="s">
        <v>209</v>
      </c>
      <c r="C47" s="25" t="s">
        <v>187</v>
      </c>
      <c r="D47" s="25" t="s">
        <v>188</v>
      </c>
    </row>
    <row r="48" spans="1:4" x14ac:dyDescent="0.25">
      <c r="A48" s="55" t="s">
        <v>217</v>
      </c>
      <c r="B48" s="56">
        <v>233470575.66999999</v>
      </c>
      <c r="C48" s="56">
        <v>245321232.25999999</v>
      </c>
      <c r="D48" s="56">
        <v>245321232.25999999</v>
      </c>
    </row>
    <row r="49" spans="1:4" x14ac:dyDescent="0.25">
      <c r="A49" s="57" t="s">
        <v>218</v>
      </c>
      <c r="B49" s="15">
        <f>B50-B51</f>
        <v>0</v>
      </c>
      <c r="C49" s="15">
        <f t="shared" ref="C49:D49" si="11">C50-C51</f>
        <v>0</v>
      </c>
      <c r="D49" s="15">
        <f t="shared" si="11"/>
        <v>0</v>
      </c>
    </row>
    <row r="50" spans="1:4" x14ac:dyDescent="0.25">
      <c r="A50" s="58" t="s">
        <v>211</v>
      </c>
      <c r="B50" s="10">
        <v>0</v>
      </c>
      <c r="C50" s="10">
        <v>0</v>
      </c>
      <c r="D50" s="10">
        <v>0</v>
      </c>
    </row>
    <row r="51" spans="1:4" x14ac:dyDescent="0.25">
      <c r="A51" s="58" t="s">
        <v>214</v>
      </c>
      <c r="B51" s="10">
        <v>0</v>
      </c>
      <c r="C51" s="10">
        <v>0</v>
      </c>
      <c r="D51" s="10">
        <v>0</v>
      </c>
    </row>
    <row r="52" spans="1:4" x14ac:dyDescent="0.25">
      <c r="A52" s="7"/>
      <c r="B52" s="7"/>
      <c r="C52" s="7"/>
      <c r="D52" s="7"/>
    </row>
    <row r="53" spans="1:4" x14ac:dyDescent="0.25">
      <c r="A53" s="46" t="s">
        <v>194</v>
      </c>
      <c r="B53" s="10">
        <v>233470575.66999999</v>
      </c>
      <c r="C53" s="10">
        <v>239435516.5</v>
      </c>
      <c r="D53" s="10">
        <v>227623889.09</v>
      </c>
    </row>
    <row r="54" spans="1:4" x14ac:dyDescent="0.25">
      <c r="A54" s="7"/>
      <c r="B54" s="7"/>
      <c r="C54" s="7"/>
      <c r="D54" s="7"/>
    </row>
    <row r="55" spans="1:4" x14ac:dyDescent="0.25">
      <c r="A55" s="46" t="s">
        <v>197</v>
      </c>
      <c r="B55" s="59">
        <v>0</v>
      </c>
      <c r="C55" s="10">
        <v>39300733.82</v>
      </c>
      <c r="D55" s="10">
        <v>35142458.82</v>
      </c>
    </row>
    <row r="56" spans="1:4" x14ac:dyDescent="0.25">
      <c r="A56" s="7"/>
      <c r="B56" s="7"/>
      <c r="C56" s="7"/>
      <c r="D56" s="7"/>
    </row>
    <row r="57" spans="1:4" ht="32.25" customHeight="1" x14ac:dyDescent="0.25">
      <c r="A57" s="52" t="s">
        <v>219</v>
      </c>
      <c r="B57" s="15">
        <f>B48+B49-B53+B55</f>
        <v>0</v>
      </c>
      <c r="C57" s="15">
        <f>C48+C49-C53+C55</f>
        <v>45186449.579999991</v>
      </c>
      <c r="D57" s="15">
        <f t="shared" ref="D57" si="12">D48+D49-D53+D55</f>
        <v>52839801.989999987</v>
      </c>
    </row>
    <row r="58" spans="1:4" x14ac:dyDescent="0.25">
      <c r="A58" s="60"/>
      <c r="B58" s="60"/>
      <c r="C58" s="60"/>
      <c r="D58" s="60"/>
    </row>
    <row r="59" spans="1:4" ht="30" customHeight="1" x14ac:dyDescent="0.25">
      <c r="A59" s="52" t="s">
        <v>220</v>
      </c>
      <c r="B59" s="15">
        <f>B57-B49</f>
        <v>0</v>
      </c>
      <c r="C59" s="15">
        <f t="shared" ref="C59:D59" si="13">C57-C49</f>
        <v>45186449.579999991</v>
      </c>
      <c r="D59" s="15">
        <f t="shared" si="13"/>
        <v>52839801.989999987</v>
      </c>
    </row>
    <row r="60" spans="1:4" x14ac:dyDescent="0.25">
      <c r="A60" s="21"/>
      <c r="B60" s="21"/>
      <c r="C60" s="21"/>
      <c r="D60" s="21"/>
    </row>
    <row r="61" spans="1:4" x14ac:dyDescent="0.25"/>
    <row r="62" spans="1:4" ht="30" x14ac:dyDescent="0.25">
      <c r="A62" s="44" t="s">
        <v>202</v>
      </c>
      <c r="B62" s="25" t="s">
        <v>209</v>
      </c>
      <c r="C62" s="25" t="s">
        <v>187</v>
      </c>
      <c r="D62" s="25" t="s">
        <v>188</v>
      </c>
    </row>
    <row r="63" spans="1:4" x14ac:dyDescent="0.25">
      <c r="A63" s="55" t="s">
        <v>191</v>
      </c>
      <c r="B63" s="61">
        <v>0</v>
      </c>
      <c r="C63" s="61">
        <v>9933288.5600000005</v>
      </c>
      <c r="D63" s="61">
        <v>9580871.3100000005</v>
      </c>
    </row>
    <row r="64" spans="1:4" ht="30" x14ac:dyDescent="0.25">
      <c r="A64" s="57" t="s">
        <v>221</v>
      </c>
      <c r="B64" s="45">
        <f>B65-B66</f>
        <v>0</v>
      </c>
      <c r="C64" s="45">
        <f t="shared" ref="C64:D64" si="14">C65-C66</f>
        <v>0</v>
      </c>
      <c r="D64" s="45">
        <f t="shared" si="14"/>
        <v>0</v>
      </c>
    </row>
    <row r="65" spans="1:4" x14ac:dyDescent="0.25">
      <c r="A65" s="58" t="s">
        <v>212</v>
      </c>
      <c r="B65" s="47">
        <v>0</v>
      </c>
      <c r="C65" s="47">
        <v>0</v>
      </c>
      <c r="D65" s="47">
        <v>0</v>
      </c>
    </row>
    <row r="66" spans="1:4" x14ac:dyDescent="0.25">
      <c r="A66" s="58" t="s">
        <v>215</v>
      </c>
      <c r="B66" s="47">
        <v>0</v>
      </c>
      <c r="C66" s="47">
        <v>0</v>
      </c>
      <c r="D66" s="47">
        <v>0</v>
      </c>
    </row>
    <row r="67" spans="1:4" x14ac:dyDescent="0.25">
      <c r="A67" s="7"/>
      <c r="B67" s="19"/>
      <c r="C67" s="19"/>
      <c r="D67" s="19"/>
    </row>
    <row r="68" spans="1:4" x14ac:dyDescent="0.25">
      <c r="A68" s="46" t="s">
        <v>222</v>
      </c>
      <c r="B68" s="47">
        <v>0</v>
      </c>
      <c r="C68" s="47">
        <v>9926071.0700000003</v>
      </c>
      <c r="D68" s="47">
        <v>4648472.79</v>
      </c>
    </row>
    <row r="69" spans="1:4" x14ac:dyDescent="0.25">
      <c r="A69" s="7"/>
      <c r="B69" s="19"/>
      <c r="C69" s="19"/>
      <c r="D69" s="19"/>
    </row>
    <row r="70" spans="1:4" x14ac:dyDescent="0.25">
      <c r="A70" s="46" t="s">
        <v>198</v>
      </c>
      <c r="B70" s="49">
        <v>0</v>
      </c>
      <c r="C70" s="47">
        <v>0</v>
      </c>
      <c r="D70" s="47">
        <v>0</v>
      </c>
    </row>
    <row r="71" spans="1:4" x14ac:dyDescent="0.25">
      <c r="A71" s="7"/>
      <c r="B71" s="19"/>
      <c r="C71" s="19"/>
      <c r="D71" s="19"/>
    </row>
    <row r="72" spans="1:4" ht="30" customHeight="1" x14ac:dyDescent="0.25">
      <c r="A72" s="52" t="s">
        <v>223</v>
      </c>
      <c r="B72" s="45">
        <f>B63+B64-B68+B70</f>
        <v>0</v>
      </c>
      <c r="C72" s="45">
        <f t="shared" ref="C72:D72" si="15">C63+C64-C68+C70</f>
        <v>7217.4900000002235</v>
      </c>
      <c r="D72" s="45">
        <f t="shared" si="15"/>
        <v>4932398.5200000005</v>
      </c>
    </row>
    <row r="73" spans="1:4" x14ac:dyDescent="0.25">
      <c r="A73" s="7"/>
      <c r="B73" s="19"/>
      <c r="C73" s="19"/>
      <c r="D73" s="19"/>
    </row>
    <row r="74" spans="1:4" ht="30" customHeight="1" x14ac:dyDescent="0.25">
      <c r="A74" s="52" t="s">
        <v>224</v>
      </c>
      <c r="B74" s="45">
        <f>B72-B64</f>
        <v>0</v>
      </c>
      <c r="C74" s="45">
        <f>C72-C64</f>
        <v>7217.4900000002235</v>
      </c>
      <c r="D74" s="45">
        <f t="shared" ref="D74" si="16">D72-D64</f>
        <v>4932398.5200000005</v>
      </c>
    </row>
    <row r="75" spans="1:4" x14ac:dyDescent="0.25">
      <c r="A75" s="21"/>
      <c r="B75" s="20"/>
      <c r="C75" s="20"/>
      <c r="D75" s="2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8:D25 B29:D33 B37:D44 B48:D59" xr:uid="{1BCE26A1-5606-4918-94BC-1F404F4C484C}">
      <formula1>-1.79769313486231E+100</formula1>
      <formula2>1.79769313486231E+100</formula2>
    </dataValidation>
  </dataValidations>
  <pageMargins left="0.7" right="0.7" top="0.75" bottom="0.75" header="0.3" footer="0.3"/>
  <pageSetup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B87E-3E42-47C8-A554-1EBCF754A39C}">
  <dimension ref="A1:H76"/>
  <sheetViews>
    <sheetView topLeftCell="A46" workbookViewId="0">
      <selection activeCell="E62" sqref="E6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37" customFormat="1" ht="37.5" customHeight="1" x14ac:dyDescent="0.25">
      <c r="A1" s="113" t="s">
        <v>225</v>
      </c>
      <c r="B1" s="113"/>
      <c r="C1" s="113"/>
      <c r="D1" s="113"/>
      <c r="E1" s="113"/>
      <c r="F1" s="113"/>
      <c r="G1" s="113"/>
    </row>
    <row r="2" spans="1:8" x14ac:dyDescent="0.25">
      <c r="A2" s="99" t="s">
        <v>451</v>
      </c>
      <c r="B2" s="100"/>
      <c r="C2" s="100"/>
      <c r="D2" s="100"/>
      <c r="E2" s="100"/>
      <c r="F2" s="100"/>
      <c r="G2" s="101"/>
    </row>
    <row r="3" spans="1:8" x14ac:dyDescent="0.25">
      <c r="A3" s="102" t="s">
        <v>226</v>
      </c>
      <c r="B3" s="103"/>
      <c r="C3" s="103"/>
      <c r="D3" s="103"/>
      <c r="E3" s="103"/>
      <c r="F3" s="103"/>
      <c r="G3" s="104"/>
    </row>
    <row r="4" spans="1:8" x14ac:dyDescent="0.25">
      <c r="A4" s="102" t="s">
        <v>459</v>
      </c>
      <c r="B4" s="103"/>
      <c r="C4" s="103"/>
      <c r="D4" s="103"/>
      <c r="E4" s="103"/>
      <c r="F4" s="103"/>
      <c r="G4" s="104"/>
    </row>
    <row r="5" spans="1:8" x14ac:dyDescent="0.25">
      <c r="A5" s="105" t="s">
        <v>2</v>
      </c>
      <c r="B5" s="106"/>
      <c r="C5" s="106"/>
      <c r="D5" s="106"/>
      <c r="E5" s="106"/>
      <c r="F5" s="106"/>
      <c r="G5" s="107"/>
    </row>
    <row r="6" spans="1:8" x14ac:dyDescent="0.25">
      <c r="A6" s="110" t="s">
        <v>227</v>
      </c>
      <c r="B6" s="112" t="s">
        <v>228</v>
      </c>
      <c r="C6" s="112"/>
      <c r="D6" s="112"/>
      <c r="E6" s="112"/>
      <c r="F6" s="112"/>
      <c r="G6" s="112" t="s">
        <v>229</v>
      </c>
    </row>
    <row r="7" spans="1:8" ht="30" x14ac:dyDescent="0.25">
      <c r="A7" s="111"/>
      <c r="B7" s="62" t="s">
        <v>230</v>
      </c>
      <c r="C7" s="25" t="s">
        <v>231</v>
      </c>
      <c r="D7" s="62" t="s">
        <v>232</v>
      </c>
      <c r="E7" s="62" t="s">
        <v>187</v>
      </c>
      <c r="F7" s="62" t="s">
        <v>233</v>
      </c>
      <c r="G7" s="112"/>
    </row>
    <row r="8" spans="1:8" x14ac:dyDescent="0.25">
      <c r="A8" s="63" t="s">
        <v>234</v>
      </c>
      <c r="B8" s="19"/>
      <c r="C8" s="19"/>
      <c r="D8" s="19"/>
      <c r="E8" s="19"/>
      <c r="F8" s="19"/>
      <c r="G8" s="19"/>
    </row>
    <row r="9" spans="1:8" x14ac:dyDescent="0.25">
      <c r="A9" s="46" t="s">
        <v>235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64"/>
    </row>
    <row r="10" spans="1:8" x14ac:dyDescent="0.25">
      <c r="A10" s="46" t="s">
        <v>236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8" x14ac:dyDescent="0.25">
      <c r="A11" s="46" t="s">
        <v>237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8" x14ac:dyDescent="0.25">
      <c r="A12" s="46" t="s">
        <v>238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x14ac:dyDescent="0.25">
      <c r="A13" s="46" t="s">
        <v>239</v>
      </c>
      <c r="B13" s="10">
        <v>6603496</v>
      </c>
      <c r="C13" s="10">
        <v>1580940.05</v>
      </c>
      <c r="D13" s="10">
        <v>8184436.0499999998</v>
      </c>
      <c r="E13" s="10">
        <v>8803406.540000001</v>
      </c>
      <c r="F13" s="10">
        <v>8803406.540000001</v>
      </c>
      <c r="G13" s="10">
        <f t="shared" ref="G13:G15" si="0">F13-B13</f>
        <v>2199910.540000001</v>
      </c>
    </row>
    <row r="14" spans="1:8" x14ac:dyDescent="0.25">
      <c r="A14" s="46" t="s">
        <v>240</v>
      </c>
      <c r="B14" s="10"/>
      <c r="C14" s="10"/>
      <c r="D14" s="10"/>
      <c r="E14" s="10"/>
      <c r="F14" s="10"/>
      <c r="G14" s="10"/>
    </row>
    <row r="15" spans="1:8" x14ac:dyDescent="0.25">
      <c r="A15" s="46" t="s">
        <v>241</v>
      </c>
      <c r="B15" s="10">
        <v>226867079.66999999</v>
      </c>
      <c r="C15" s="10">
        <v>0</v>
      </c>
      <c r="D15" s="10">
        <v>226867079.66999999</v>
      </c>
      <c r="E15" s="10">
        <v>236517825.72</v>
      </c>
      <c r="F15" s="10">
        <v>236517825.72</v>
      </c>
      <c r="G15" s="10">
        <f t="shared" si="0"/>
        <v>9650746.0500000119</v>
      </c>
    </row>
    <row r="16" spans="1:8" x14ac:dyDescent="0.25">
      <c r="A16" s="65" t="s">
        <v>242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5">
      <c r="A17" s="66" t="s">
        <v>243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x14ac:dyDescent="0.25">
      <c r="A18" s="66" t="s">
        <v>244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66" t="s">
        <v>245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66" t="s">
        <v>246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66" t="s">
        <v>247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5">
      <c r="A22" s="66" t="s">
        <v>248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5">
      <c r="A23" s="66" t="s">
        <v>249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5">
      <c r="A24" s="66" t="s">
        <v>250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5">
      <c r="A25" s="66" t="s">
        <v>251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5">
      <c r="A26" s="66" t="s">
        <v>252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5">
      <c r="A27" s="66" t="s">
        <v>253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25">
      <c r="A28" s="46" t="s">
        <v>254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x14ac:dyDescent="0.25">
      <c r="A29" s="66" t="s">
        <v>255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5">
      <c r="A30" s="66" t="s">
        <v>256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5">
      <c r="A31" s="66" t="s">
        <v>257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5">
      <c r="A32" s="66" t="s">
        <v>258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8" x14ac:dyDescent="0.25">
      <c r="A33" s="66" t="s">
        <v>259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8" x14ac:dyDescent="0.25">
      <c r="A34" s="46" t="s">
        <v>260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8" x14ac:dyDescent="0.25">
      <c r="A35" s="46" t="s">
        <v>261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8" x14ac:dyDescent="0.25">
      <c r="A36" s="66" t="s">
        <v>262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8" x14ac:dyDescent="0.25">
      <c r="A37" s="46" t="s">
        <v>263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8" x14ac:dyDescent="0.25">
      <c r="A38" s="66" t="s">
        <v>264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8" x14ac:dyDescent="0.25">
      <c r="A39" s="66" t="s">
        <v>265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8" x14ac:dyDescent="0.25">
      <c r="A40" s="7"/>
      <c r="B40" s="10"/>
      <c r="C40" s="10"/>
      <c r="D40" s="10"/>
      <c r="E40" s="10"/>
      <c r="F40" s="10"/>
      <c r="G40" s="10"/>
    </row>
    <row r="41" spans="1:8" x14ac:dyDescent="0.25">
      <c r="A41" s="14" t="s">
        <v>266</v>
      </c>
      <c r="B41" s="15">
        <f>SUM(B9,B10,B11,B12,B13,B14,B15,B16,B28,B34,B35,B37)</f>
        <v>233470575.66999999</v>
      </c>
      <c r="C41" s="15">
        <f t="shared" ref="C41:E41" si="1">SUM(C9,C10,C11,C12,C13,C14,C15,C16,C28,C34,C35,C37)</f>
        <v>1580940.05</v>
      </c>
      <c r="D41" s="15">
        <f t="shared" si="1"/>
        <v>235051515.72</v>
      </c>
      <c r="E41" s="15">
        <f t="shared" si="1"/>
        <v>245321232.25999999</v>
      </c>
      <c r="F41" s="15">
        <f>SUM(F9,F10,F11,F12,F13,F14,F15,F16,F28,F34,F35,F37)</f>
        <v>245321232.25999999</v>
      </c>
      <c r="G41" s="15">
        <f t="shared" ref="G41" si="2">SUM(G9:G39)</f>
        <v>11850656.590000013</v>
      </c>
    </row>
    <row r="42" spans="1:8" x14ac:dyDescent="0.25">
      <c r="A42" s="14" t="s">
        <v>267</v>
      </c>
      <c r="B42" s="39"/>
      <c r="C42" s="39"/>
      <c r="D42" s="39"/>
      <c r="E42" s="39"/>
      <c r="F42" s="39"/>
      <c r="G42" s="15">
        <f>IF(G41&gt;0,G41,0)</f>
        <v>11850656.590000013</v>
      </c>
      <c r="H42" s="64"/>
    </row>
    <row r="43" spans="1:8" x14ac:dyDescent="0.25">
      <c r="A43" s="7"/>
      <c r="B43" s="7"/>
      <c r="C43" s="7"/>
      <c r="D43" s="7"/>
      <c r="E43" s="7"/>
      <c r="F43" s="7"/>
      <c r="G43" s="7"/>
    </row>
    <row r="44" spans="1:8" x14ac:dyDescent="0.25">
      <c r="A44" s="14" t="s">
        <v>268</v>
      </c>
      <c r="B44" s="7"/>
      <c r="C44" s="7"/>
      <c r="D44" s="7"/>
      <c r="E44" s="7"/>
      <c r="F44" s="7"/>
      <c r="G44" s="7"/>
    </row>
    <row r="45" spans="1:8" x14ac:dyDescent="0.25">
      <c r="A45" s="46" t="s">
        <v>269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8" x14ac:dyDescent="0.25">
      <c r="A46" s="67" t="s">
        <v>270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8" x14ac:dyDescent="0.25">
      <c r="A47" s="67" t="s">
        <v>271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8" x14ac:dyDescent="0.25">
      <c r="A48" s="67" t="s">
        <v>272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30" x14ac:dyDescent="0.25">
      <c r="A49" s="67" t="s">
        <v>273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25">
      <c r="A50" s="67" t="s">
        <v>274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x14ac:dyDescent="0.25">
      <c r="A51" s="67" t="s">
        <v>275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25">
      <c r="A52" s="68" t="s">
        <v>276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x14ac:dyDescent="0.25">
      <c r="A53" s="66" t="s">
        <v>277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5">
      <c r="A54" s="46" t="s">
        <v>278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25">
      <c r="A55" s="68" t="s">
        <v>279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25">
      <c r="A56" s="67" t="s">
        <v>280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25">
      <c r="A57" s="67" t="s">
        <v>281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25">
      <c r="A58" s="68" t="s">
        <v>282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25">
      <c r="A59" s="46" t="s">
        <v>283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x14ac:dyDescent="0.25">
      <c r="A60" s="67" t="s">
        <v>284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x14ac:dyDescent="0.25">
      <c r="A61" s="67" t="s">
        <v>285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x14ac:dyDescent="0.25">
      <c r="A62" s="46" t="s">
        <v>286</v>
      </c>
      <c r="B62" s="10">
        <v>0</v>
      </c>
      <c r="C62" s="10">
        <v>9926071.0700000003</v>
      </c>
      <c r="D62" s="10">
        <v>9926071.0700000003</v>
      </c>
      <c r="E62" s="10">
        <v>9933288.5600000005</v>
      </c>
      <c r="F62" s="10">
        <v>9580871.3100000005</v>
      </c>
      <c r="G62" s="10">
        <f>F62-B62</f>
        <v>9580871.3100000005</v>
      </c>
    </row>
    <row r="63" spans="1:7" x14ac:dyDescent="0.25">
      <c r="A63" s="46" t="s">
        <v>287</v>
      </c>
      <c r="B63" s="10"/>
      <c r="C63" s="10"/>
      <c r="D63" s="10"/>
      <c r="E63" s="10"/>
      <c r="F63" s="10"/>
      <c r="G63" s="10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14" t="s">
        <v>288</v>
      </c>
      <c r="B65" s="15">
        <f>B45+B54+B59+B62+B63</f>
        <v>0</v>
      </c>
      <c r="C65" s="15">
        <f t="shared" ref="C65:G65" si="3">C45+C54+C59+C62+C63</f>
        <v>9926071.0700000003</v>
      </c>
      <c r="D65" s="15">
        <f t="shared" si="3"/>
        <v>9926071.0700000003</v>
      </c>
      <c r="E65" s="15">
        <f t="shared" si="3"/>
        <v>9933288.5600000005</v>
      </c>
      <c r="F65" s="15">
        <f t="shared" si="3"/>
        <v>9580871.3100000005</v>
      </c>
      <c r="G65" s="15">
        <f t="shared" si="3"/>
        <v>9580871.3100000005</v>
      </c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14" t="s">
        <v>289</v>
      </c>
      <c r="B67" s="15">
        <f>B68</f>
        <v>0</v>
      </c>
      <c r="C67" s="15">
        <f t="shared" ref="C67:G67" si="4">C68</f>
        <v>85557835.620000005</v>
      </c>
      <c r="D67" s="15">
        <f t="shared" si="4"/>
        <v>85557835.620000005</v>
      </c>
      <c r="E67" s="15">
        <f t="shared" si="4"/>
        <v>0</v>
      </c>
      <c r="F67" s="15">
        <f t="shared" si="4"/>
        <v>0</v>
      </c>
      <c r="G67" s="15">
        <f t="shared" si="4"/>
        <v>0</v>
      </c>
    </row>
    <row r="68" spans="1:7" x14ac:dyDescent="0.25">
      <c r="A68" s="46" t="s">
        <v>290</v>
      </c>
      <c r="B68" s="10">
        <v>0</v>
      </c>
      <c r="C68" s="10">
        <v>85557835.620000005</v>
      </c>
      <c r="D68" s="10">
        <v>85557835.620000005</v>
      </c>
      <c r="E68" s="10">
        <v>0</v>
      </c>
      <c r="F68" s="10">
        <v>0</v>
      </c>
      <c r="G68" s="10">
        <v>0</v>
      </c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14" t="s">
        <v>291</v>
      </c>
      <c r="B70" s="15">
        <f>B41+B65+B67</f>
        <v>233470575.66999999</v>
      </c>
      <c r="C70" s="15">
        <f>C41+C65+C67</f>
        <v>97064846.74000001</v>
      </c>
      <c r="D70" s="15">
        <f t="shared" ref="D70:F70" si="5">D41+D65+D67</f>
        <v>330535422.40999997</v>
      </c>
      <c r="E70" s="15">
        <f t="shared" si="5"/>
        <v>255254520.81999999</v>
      </c>
      <c r="F70" s="15">
        <f t="shared" si="5"/>
        <v>254902103.56999999</v>
      </c>
      <c r="G70" s="15">
        <f>G41+G65+G67</f>
        <v>21431527.900000013</v>
      </c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14" t="s">
        <v>292</v>
      </c>
      <c r="B72" s="7"/>
      <c r="C72" s="7"/>
      <c r="D72" s="7"/>
      <c r="E72" s="7"/>
      <c r="F72" s="7"/>
      <c r="G72" s="7"/>
    </row>
    <row r="73" spans="1:7" x14ac:dyDescent="0.25">
      <c r="A73" s="69" t="s">
        <v>293</v>
      </c>
      <c r="B73" s="10">
        <v>0</v>
      </c>
      <c r="C73" s="10">
        <v>85557835.620000005</v>
      </c>
      <c r="D73" s="10">
        <v>85557835.620000005</v>
      </c>
      <c r="E73" s="10">
        <v>0</v>
      </c>
      <c r="F73" s="10">
        <v>0</v>
      </c>
      <c r="G73" s="10">
        <v>0</v>
      </c>
    </row>
    <row r="74" spans="1:7" ht="30" x14ac:dyDescent="0.25">
      <c r="A74" s="69" t="s">
        <v>294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52" t="s">
        <v>295</v>
      </c>
      <c r="B75" s="15">
        <f>B73+B74</f>
        <v>0</v>
      </c>
      <c r="C75" s="15">
        <f t="shared" ref="C75:G75" si="6">C73+C74</f>
        <v>85557835.620000005</v>
      </c>
      <c r="D75" s="15">
        <f t="shared" si="6"/>
        <v>85557835.620000005</v>
      </c>
      <c r="E75" s="15">
        <f t="shared" si="6"/>
        <v>0</v>
      </c>
      <c r="F75" s="15">
        <f t="shared" si="6"/>
        <v>0</v>
      </c>
      <c r="G75" s="15">
        <f t="shared" si="6"/>
        <v>0</v>
      </c>
    </row>
    <row r="76" spans="1:7" x14ac:dyDescent="0.25">
      <c r="A76" s="21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A02433AD-B6D5-4C87-9BDE-6A7F87163A83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3D6E95A8-655D-46DE-B40F-FDFA9982A593}">
          <x14:formula1>
            <xm:f>'C:\Users\admin11\Documents\FACTURAS ELECTRONICAS\OTROS MAS\2022\03_IF 2022\Digitales\Formatos _2022\[0361_IDF_MGTO_AWA_2104.xlsx]Info General'!#REF!</xm:f>
          </x14:formula1>
          <x14:formula2>
            <xm:f>'C:\Users\admin11\Documents\FACTURAS ELECTRONICAS\OTROS MAS\2022\03_IF 2022\Digitales\Formatos _2022\[0361_IDF_MGTO_AWA_2104.xlsx]Info General'!#REF!</xm:f>
          </x14:formula2>
          <xm:sqref>H45:XFD62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6E19C-CA3A-427D-8FFF-5942650C1E99}">
  <dimension ref="A1:XFC160"/>
  <sheetViews>
    <sheetView topLeftCell="A130" zoomScale="90" zoomScaleNormal="90" workbookViewId="0">
      <selection activeCell="E133" sqref="E13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16" t="s">
        <v>296</v>
      </c>
      <c r="B1" s="113"/>
      <c r="C1" s="113"/>
      <c r="D1" s="113"/>
      <c r="E1" s="113"/>
      <c r="F1" s="113"/>
      <c r="G1" s="113"/>
    </row>
    <row r="2" spans="1:7" x14ac:dyDescent="0.25">
      <c r="A2" s="110" t="s">
        <v>451</v>
      </c>
      <c r="B2" s="110"/>
      <c r="C2" s="110"/>
      <c r="D2" s="110"/>
      <c r="E2" s="110"/>
      <c r="F2" s="110"/>
      <c r="G2" s="110"/>
    </row>
    <row r="3" spans="1:7" x14ac:dyDescent="0.25">
      <c r="A3" s="117" t="s">
        <v>297</v>
      </c>
      <c r="B3" s="117"/>
      <c r="C3" s="117"/>
      <c r="D3" s="117"/>
      <c r="E3" s="117"/>
      <c r="F3" s="117"/>
      <c r="G3" s="117"/>
    </row>
    <row r="4" spans="1:7" x14ac:dyDescent="0.25">
      <c r="A4" s="117" t="s">
        <v>298</v>
      </c>
      <c r="B4" s="117"/>
      <c r="C4" s="117"/>
      <c r="D4" s="117"/>
      <c r="E4" s="117"/>
      <c r="F4" s="117"/>
      <c r="G4" s="117"/>
    </row>
    <row r="5" spans="1:7" x14ac:dyDescent="0.25">
      <c r="A5" s="117" t="s">
        <v>459</v>
      </c>
      <c r="B5" s="117"/>
      <c r="C5" s="117"/>
      <c r="D5" s="117"/>
      <c r="E5" s="117"/>
      <c r="F5" s="117"/>
      <c r="G5" s="117"/>
    </row>
    <row r="6" spans="1:7" x14ac:dyDescent="0.25">
      <c r="A6" s="111" t="s">
        <v>2</v>
      </c>
      <c r="B6" s="111"/>
      <c r="C6" s="111"/>
      <c r="D6" s="111"/>
      <c r="E6" s="111"/>
      <c r="F6" s="111"/>
      <c r="G6" s="111"/>
    </row>
    <row r="7" spans="1:7" ht="15" customHeight="1" x14ac:dyDescent="0.25">
      <c r="A7" s="114" t="s">
        <v>4</v>
      </c>
      <c r="B7" s="114" t="s">
        <v>299</v>
      </c>
      <c r="C7" s="114"/>
      <c r="D7" s="114"/>
      <c r="E7" s="114"/>
      <c r="F7" s="114"/>
      <c r="G7" s="115" t="s">
        <v>300</v>
      </c>
    </row>
    <row r="8" spans="1:7" ht="30" x14ac:dyDescent="0.25">
      <c r="A8" s="114"/>
      <c r="B8" s="25" t="s">
        <v>301</v>
      </c>
      <c r="C8" s="25" t="s">
        <v>302</v>
      </c>
      <c r="D8" s="25" t="s">
        <v>303</v>
      </c>
      <c r="E8" s="25" t="s">
        <v>187</v>
      </c>
      <c r="F8" s="25" t="s">
        <v>304</v>
      </c>
      <c r="G8" s="114"/>
    </row>
    <row r="9" spans="1:7" x14ac:dyDescent="0.25">
      <c r="A9" s="70" t="s">
        <v>305</v>
      </c>
      <c r="B9" s="71">
        <f>SUM(B10,B18,B28,B38,B48,B58,B62,B71,B75)</f>
        <v>233470575.66999999</v>
      </c>
      <c r="C9" s="71">
        <f t="shared" ref="C9:G9" si="0">SUM(C10,C18,C28,C38,C48,C58,C62,C71,C75)</f>
        <v>87138775.670000002</v>
      </c>
      <c r="D9" s="71">
        <f t="shared" si="0"/>
        <v>320609351.34000003</v>
      </c>
      <c r="E9" s="71">
        <f t="shared" si="0"/>
        <v>239435516.5</v>
      </c>
      <c r="F9" s="71">
        <f t="shared" si="0"/>
        <v>227623889.09</v>
      </c>
      <c r="G9" s="71">
        <f t="shared" si="0"/>
        <v>81173834.840000004</v>
      </c>
    </row>
    <row r="10" spans="1:7" x14ac:dyDescent="0.25">
      <c r="A10" s="72" t="s">
        <v>306</v>
      </c>
      <c r="B10" s="73">
        <f>SUM(B11:B17)</f>
        <v>89364196.400000006</v>
      </c>
      <c r="C10" s="73">
        <v>0</v>
      </c>
      <c r="D10" s="73">
        <f t="shared" ref="D10:F10" si="1">SUM(D11:D17)</f>
        <v>89364196.400000006</v>
      </c>
      <c r="E10" s="73">
        <f t="shared" si="1"/>
        <v>85338362.299999997</v>
      </c>
      <c r="F10" s="73">
        <f t="shared" si="1"/>
        <v>83822469.390000001</v>
      </c>
      <c r="G10" s="73">
        <f t="shared" ref="G10:G17" si="2">D10-E10</f>
        <v>4025834.1000000089</v>
      </c>
    </row>
    <row r="11" spans="1:7" x14ac:dyDescent="0.25">
      <c r="A11" s="74" t="s">
        <v>307</v>
      </c>
      <c r="B11" s="73">
        <v>30064898.379999999</v>
      </c>
      <c r="C11" s="73">
        <v>-147792.93</v>
      </c>
      <c r="D11" s="73">
        <v>29917105.449999999</v>
      </c>
      <c r="E11" s="73">
        <v>28946896.629999999</v>
      </c>
      <c r="F11" s="73">
        <v>28946896.629999999</v>
      </c>
      <c r="G11" s="73">
        <f t="shared" si="2"/>
        <v>970208.8200000003</v>
      </c>
    </row>
    <row r="12" spans="1:7" x14ac:dyDescent="0.25">
      <c r="A12" s="74" t="s">
        <v>308</v>
      </c>
      <c r="B12" s="73">
        <v>2963795.77</v>
      </c>
      <c r="C12" s="73">
        <v>-156818.13</v>
      </c>
      <c r="D12" s="73">
        <v>2806977.64</v>
      </c>
      <c r="E12" s="73">
        <v>2739445.1</v>
      </c>
      <c r="F12" s="73">
        <v>2739445.1</v>
      </c>
      <c r="G12" s="73">
        <f t="shared" si="2"/>
        <v>67532.540000000037</v>
      </c>
    </row>
    <row r="13" spans="1:7" x14ac:dyDescent="0.25">
      <c r="A13" s="74" t="s">
        <v>309</v>
      </c>
      <c r="B13" s="73">
        <v>12537523.83</v>
      </c>
      <c r="C13" s="73">
        <v>1165477.01</v>
      </c>
      <c r="D13" s="73">
        <v>13703000.84</v>
      </c>
      <c r="E13" s="73">
        <v>12540772.6</v>
      </c>
      <c r="F13" s="73">
        <v>12540772.6</v>
      </c>
      <c r="G13" s="73">
        <f t="shared" si="2"/>
        <v>1162228.2400000002</v>
      </c>
    </row>
    <row r="14" spans="1:7" x14ac:dyDescent="0.25">
      <c r="A14" s="74" t="s">
        <v>310</v>
      </c>
      <c r="B14" s="73">
        <v>10389979.41</v>
      </c>
      <c r="C14" s="73">
        <v>311147.53999999992</v>
      </c>
      <c r="D14" s="73">
        <v>10701126.949999999</v>
      </c>
      <c r="E14" s="73">
        <v>10592328.83</v>
      </c>
      <c r="F14" s="73">
        <v>9392937.9199999999</v>
      </c>
      <c r="G14" s="73">
        <f t="shared" si="2"/>
        <v>108798.11999999918</v>
      </c>
    </row>
    <row r="15" spans="1:7" x14ac:dyDescent="0.25">
      <c r="A15" s="74" t="s">
        <v>311</v>
      </c>
      <c r="B15" s="73">
        <v>31407999.010000002</v>
      </c>
      <c r="C15" s="73">
        <v>813577.4700000002</v>
      </c>
      <c r="D15" s="73">
        <v>32221576.48</v>
      </c>
      <c r="E15" s="73">
        <v>30518919.140000001</v>
      </c>
      <c r="F15" s="73">
        <v>30202417.140000001</v>
      </c>
      <c r="G15" s="73">
        <f t="shared" si="2"/>
        <v>1702657.3399999999</v>
      </c>
    </row>
    <row r="16" spans="1:7" x14ac:dyDescent="0.25">
      <c r="A16" s="74" t="s">
        <v>312</v>
      </c>
      <c r="B16" s="73">
        <v>2000000</v>
      </c>
      <c r="C16" s="73">
        <v>-1985590.9600000002</v>
      </c>
      <c r="D16" s="73">
        <v>14409.04</v>
      </c>
      <c r="E16" s="73">
        <v>0</v>
      </c>
      <c r="F16" s="73">
        <v>0</v>
      </c>
      <c r="G16" s="73">
        <f t="shared" si="2"/>
        <v>14409.04</v>
      </c>
    </row>
    <row r="17" spans="1:7" x14ac:dyDescent="0.25">
      <c r="A17" s="74" t="s">
        <v>313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f t="shared" si="2"/>
        <v>0</v>
      </c>
    </row>
    <row r="18" spans="1:7" x14ac:dyDescent="0.25">
      <c r="A18" s="72" t="s">
        <v>314</v>
      </c>
      <c r="B18" s="73">
        <f>SUM(B19:B27)</f>
        <v>35076821.770000003</v>
      </c>
      <c r="C18" s="73">
        <f t="shared" ref="C18:F18" si="3">SUM(C19:C27)</f>
        <v>-896825.17000000016</v>
      </c>
      <c r="D18" s="73">
        <f t="shared" si="3"/>
        <v>34179996.600000001</v>
      </c>
      <c r="E18" s="73">
        <f t="shared" si="3"/>
        <v>23792541.990000002</v>
      </c>
      <c r="F18" s="73">
        <f t="shared" si="3"/>
        <v>23683577.530000001</v>
      </c>
      <c r="G18" s="73">
        <f>SUM(G19:G27)</f>
        <v>10387454.609999999</v>
      </c>
    </row>
    <row r="19" spans="1:7" x14ac:dyDescent="0.25">
      <c r="A19" s="74" t="s">
        <v>315</v>
      </c>
      <c r="B19" s="73">
        <v>1707573.23</v>
      </c>
      <c r="C19" s="73">
        <v>-88218.5</v>
      </c>
      <c r="D19" s="73">
        <v>1619354.73</v>
      </c>
      <c r="E19" s="73">
        <v>1248197.3600000001</v>
      </c>
      <c r="F19" s="73">
        <v>1189268.6000000001</v>
      </c>
      <c r="G19" s="73">
        <f t="shared" ref="G19:G27" si="4">D19-E19</f>
        <v>371157.36999999988</v>
      </c>
    </row>
    <row r="20" spans="1:7" x14ac:dyDescent="0.25">
      <c r="A20" s="74" t="s">
        <v>316</v>
      </c>
      <c r="B20" s="73">
        <v>310845.86</v>
      </c>
      <c r="C20" s="73">
        <v>0</v>
      </c>
      <c r="D20" s="73">
        <v>310845.86</v>
      </c>
      <c r="E20" s="73">
        <v>152234.5</v>
      </c>
      <c r="F20" s="73">
        <v>152234.5</v>
      </c>
      <c r="G20" s="73">
        <f t="shared" si="4"/>
        <v>158611.35999999999</v>
      </c>
    </row>
    <row r="21" spans="1:7" x14ac:dyDescent="0.25">
      <c r="A21" s="74" t="s">
        <v>317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f t="shared" si="4"/>
        <v>0</v>
      </c>
    </row>
    <row r="22" spans="1:7" x14ac:dyDescent="0.25">
      <c r="A22" s="74" t="s">
        <v>318</v>
      </c>
      <c r="B22" s="73">
        <v>5584473.9000000004</v>
      </c>
      <c r="C22" s="73">
        <v>373678.5</v>
      </c>
      <c r="D22" s="73">
        <v>5958152.4000000004</v>
      </c>
      <c r="E22" s="73">
        <v>2657950.41</v>
      </c>
      <c r="F22" s="73">
        <v>2657417.61</v>
      </c>
      <c r="G22" s="73">
        <f t="shared" si="4"/>
        <v>3300201.99</v>
      </c>
    </row>
    <row r="23" spans="1:7" x14ac:dyDescent="0.25">
      <c r="A23" s="74" t="s">
        <v>319</v>
      </c>
      <c r="B23" s="73">
        <v>5444421.7999999998</v>
      </c>
      <c r="C23" s="73">
        <v>0</v>
      </c>
      <c r="D23" s="73">
        <v>5444421.7999999998</v>
      </c>
      <c r="E23" s="73">
        <v>3922397.37</v>
      </c>
      <c r="F23" s="73">
        <v>3920601.57</v>
      </c>
      <c r="G23" s="73">
        <f t="shared" si="4"/>
        <v>1522024.4299999997</v>
      </c>
    </row>
    <row r="24" spans="1:7" x14ac:dyDescent="0.25">
      <c r="A24" s="74" t="s">
        <v>320</v>
      </c>
      <c r="B24" s="73">
        <v>6744637.8700000001</v>
      </c>
      <c r="C24" s="73">
        <v>-1139960</v>
      </c>
      <c r="D24" s="73">
        <v>5604677.8700000001</v>
      </c>
      <c r="E24" s="73">
        <v>4715252.47</v>
      </c>
      <c r="F24" s="73">
        <v>4715252.47</v>
      </c>
      <c r="G24" s="73">
        <f t="shared" si="4"/>
        <v>889425.40000000037</v>
      </c>
    </row>
    <row r="25" spans="1:7" x14ac:dyDescent="0.25">
      <c r="A25" s="74" t="s">
        <v>321</v>
      </c>
      <c r="B25" s="73">
        <v>1741967.89</v>
      </c>
      <c r="C25" s="73">
        <v>-520923.34</v>
      </c>
      <c r="D25" s="73">
        <v>1221044.55</v>
      </c>
      <c r="E25" s="73">
        <v>631329.41</v>
      </c>
      <c r="F25" s="73">
        <v>583754.41</v>
      </c>
      <c r="G25" s="73">
        <f t="shared" si="4"/>
        <v>589715.14</v>
      </c>
    </row>
    <row r="26" spans="1:7" x14ac:dyDescent="0.25">
      <c r="A26" s="74" t="s">
        <v>322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f t="shared" si="4"/>
        <v>0</v>
      </c>
    </row>
    <row r="27" spans="1:7" x14ac:dyDescent="0.25">
      <c r="A27" s="74" t="s">
        <v>323</v>
      </c>
      <c r="B27" s="73">
        <v>13542901.220000001</v>
      </c>
      <c r="C27" s="73">
        <v>478598.17</v>
      </c>
      <c r="D27" s="73">
        <v>14021499.390000001</v>
      </c>
      <c r="E27" s="73">
        <v>10465180.470000001</v>
      </c>
      <c r="F27" s="73">
        <v>10465048.369999999</v>
      </c>
      <c r="G27" s="73">
        <f t="shared" si="4"/>
        <v>3556318.92</v>
      </c>
    </row>
    <row r="28" spans="1:7" x14ac:dyDescent="0.25">
      <c r="A28" s="72" t="s">
        <v>324</v>
      </c>
      <c r="B28" s="73">
        <f>SUM(B29:B37)</f>
        <v>74873604.640000001</v>
      </c>
      <c r="C28" s="73">
        <f t="shared" ref="C28:G28" si="5">SUM(C29:C37)</f>
        <v>1818458.5499999998</v>
      </c>
      <c r="D28" s="73">
        <f t="shared" si="5"/>
        <v>76692063.189999998</v>
      </c>
      <c r="E28" s="73">
        <f t="shared" si="5"/>
        <v>65912589.950000003</v>
      </c>
      <c r="F28" s="73">
        <f t="shared" si="5"/>
        <v>63089889.570000008</v>
      </c>
      <c r="G28" s="73">
        <f t="shared" si="5"/>
        <v>10779473.239999998</v>
      </c>
    </row>
    <row r="29" spans="1:7" x14ac:dyDescent="0.25">
      <c r="A29" s="74" t="s">
        <v>325</v>
      </c>
      <c r="B29" s="73">
        <v>38100363.859999999</v>
      </c>
      <c r="C29" s="73">
        <v>-81860.149999999994</v>
      </c>
      <c r="D29" s="73">
        <v>38018503.710000001</v>
      </c>
      <c r="E29" s="73">
        <v>34845089.890000001</v>
      </c>
      <c r="F29" s="73">
        <v>34836552.670000002</v>
      </c>
      <c r="G29" s="73">
        <f t="shared" ref="G29:G37" si="6">D29-E29</f>
        <v>3173413.8200000003</v>
      </c>
    </row>
    <row r="30" spans="1:7" x14ac:dyDescent="0.25">
      <c r="A30" s="74" t="s">
        <v>326</v>
      </c>
      <c r="B30" s="73">
        <v>1412240.77</v>
      </c>
      <c r="C30" s="73">
        <v>794000</v>
      </c>
      <c r="D30" s="73">
        <v>2206240.77</v>
      </c>
      <c r="E30" s="73">
        <v>1374541.24</v>
      </c>
      <c r="F30" s="73">
        <v>1358303.09</v>
      </c>
      <c r="G30" s="73">
        <f t="shared" si="6"/>
        <v>831699.53</v>
      </c>
    </row>
    <row r="31" spans="1:7" x14ac:dyDescent="0.25">
      <c r="A31" s="74" t="s">
        <v>327</v>
      </c>
      <c r="B31" s="73">
        <v>10102681.82</v>
      </c>
      <c r="C31" s="73">
        <v>-212576.19999999995</v>
      </c>
      <c r="D31" s="73">
        <v>9890105.6199999992</v>
      </c>
      <c r="E31" s="73">
        <v>6749215.5800000001</v>
      </c>
      <c r="F31" s="73">
        <v>6526866</v>
      </c>
      <c r="G31" s="73">
        <f t="shared" si="6"/>
        <v>3140890.0399999991</v>
      </c>
    </row>
    <row r="32" spans="1:7" x14ac:dyDescent="0.25">
      <c r="A32" s="74" t="s">
        <v>328</v>
      </c>
      <c r="B32" s="73">
        <v>2749500</v>
      </c>
      <c r="C32" s="73">
        <v>-100000</v>
      </c>
      <c r="D32" s="73">
        <v>2649500</v>
      </c>
      <c r="E32" s="73">
        <v>2389366.25</v>
      </c>
      <c r="F32" s="73">
        <v>2373074.35</v>
      </c>
      <c r="G32" s="73">
        <f t="shared" si="6"/>
        <v>260133.75</v>
      </c>
    </row>
    <row r="33" spans="1:7" x14ac:dyDescent="0.25">
      <c r="A33" s="74" t="s">
        <v>329</v>
      </c>
      <c r="B33" s="73">
        <v>10090613.560000001</v>
      </c>
      <c r="C33" s="73">
        <v>998265.04</v>
      </c>
      <c r="D33" s="73">
        <v>11088878.6</v>
      </c>
      <c r="E33" s="73">
        <v>8455435.0399999991</v>
      </c>
      <c r="F33" s="73">
        <v>8049929.1600000001</v>
      </c>
      <c r="G33" s="73">
        <f t="shared" si="6"/>
        <v>2633443.5600000005</v>
      </c>
    </row>
    <row r="34" spans="1:7" x14ac:dyDescent="0.25">
      <c r="A34" s="74" t="s">
        <v>330</v>
      </c>
      <c r="B34" s="73">
        <v>3225360</v>
      </c>
      <c r="C34" s="73">
        <v>77226.210000000006</v>
      </c>
      <c r="D34" s="73">
        <v>3302586.21</v>
      </c>
      <c r="E34" s="73">
        <v>3301793.97</v>
      </c>
      <c r="F34" s="73">
        <v>3257138.8</v>
      </c>
      <c r="G34" s="73">
        <f t="shared" si="6"/>
        <v>792.23999999975786</v>
      </c>
    </row>
    <row r="35" spans="1:7" x14ac:dyDescent="0.25">
      <c r="A35" s="74" t="s">
        <v>331</v>
      </c>
      <c r="B35" s="73">
        <v>457800</v>
      </c>
      <c r="C35" s="73">
        <v>0</v>
      </c>
      <c r="D35" s="73">
        <v>457800</v>
      </c>
      <c r="E35" s="73">
        <v>123856.28</v>
      </c>
      <c r="F35" s="73">
        <v>123856.28</v>
      </c>
      <c r="G35" s="73">
        <f t="shared" si="6"/>
        <v>333943.71999999997</v>
      </c>
    </row>
    <row r="36" spans="1:7" x14ac:dyDescent="0.25">
      <c r="A36" s="74" t="s">
        <v>332</v>
      </c>
      <c r="B36" s="73">
        <v>1180006.1599999999</v>
      </c>
      <c r="C36" s="73">
        <v>230000</v>
      </c>
      <c r="D36" s="73">
        <v>1410006.16</v>
      </c>
      <c r="E36" s="73">
        <v>1106140.97</v>
      </c>
      <c r="F36" s="73">
        <v>1100906.49</v>
      </c>
      <c r="G36" s="73">
        <f t="shared" si="6"/>
        <v>303865.18999999994</v>
      </c>
    </row>
    <row r="37" spans="1:7" x14ac:dyDescent="0.25">
      <c r="A37" s="74" t="s">
        <v>333</v>
      </c>
      <c r="B37" s="73">
        <v>7555038.4699999997</v>
      </c>
      <c r="C37" s="73">
        <v>113403.65000000002</v>
      </c>
      <c r="D37" s="73">
        <v>7668442.1200000001</v>
      </c>
      <c r="E37" s="73">
        <v>7567150.7300000004</v>
      </c>
      <c r="F37" s="73">
        <v>5463262.7300000004</v>
      </c>
      <c r="G37" s="73">
        <f t="shared" si="6"/>
        <v>101291.38999999966</v>
      </c>
    </row>
    <row r="38" spans="1:7" x14ac:dyDescent="0.25">
      <c r="A38" s="72" t="s">
        <v>334</v>
      </c>
      <c r="B38" s="73">
        <f>SUM(B39:B47)</f>
        <v>78000</v>
      </c>
      <c r="C38" s="73">
        <f t="shared" ref="C38:G38" si="7">SUM(C39:C47)</f>
        <v>0</v>
      </c>
      <c r="D38" s="73">
        <f t="shared" si="7"/>
        <v>78000</v>
      </c>
      <c r="E38" s="73">
        <f t="shared" si="7"/>
        <v>35000</v>
      </c>
      <c r="F38" s="73">
        <f t="shared" si="7"/>
        <v>35000</v>
      </c>
      <c r="G38" s="73">
        <f t="shared" si="7"/>
        <v>43000</v>
      </c>
    </row>
    <row r="39" spans="1:7" x14ac:dyDescent="0.25">
      <c r="A39" s="74" t="s">
        <v>335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f t="shared" ref="G39:G47" si="8">D39-E39</f>
        <v>0</v>
      </c>
    </row>
    <row r="40" spans="1:7" x14ac:dyDescent="0.25">
      <c r="A40" s="74" t="s">
        <v>336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f t="shared" si="8"/>
        <v>0</v>
      </c>
    </row>
    <row r="41" spans="1:7" x14ac:dyDescent="0.25">
      <c r="A41" s="74" t="s">
        <v>337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f t="shared" si="8"/>
        <v>0</v>
      </c>
    </row>
    <row r="42" spans="1:7" x14ac:dyDescent="0.25">
      <c r="A42" s="74" t="s">
        <v>338</v>
      </c>
      <c r="B42" s="73">
        <v>78000</v>
      </c>
      <c r="C42" s="73">
        <v>0</v>
      </c>
      <c r="D42" s="73">
        <v>78000</v>
      </c>
      <c r="E42" s="73">
        <v>35000</v>
      </c>
      <c r="F42" s="73">
        <v>35000</v>
      </c>
      <c r="G42" s="73">
        <f t="shared" si="8"/>
        <v>43000</v>
      </c>
    </row>
    <row r="43" spans="1:7" x14ac:dyDescent="0.25">
      <c r="A43" s="74" t="s">
        <v>339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f t="shared" si="8"/>
        <v>0</v>
      </c>
    </row>
    <row r="44" spans="1:7" x14ac:dyDescent="0.25">
      <c r="A44" s="74" t="s">
        <v>340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f t="shared" si="8"/>
        <v>0</v>
      </c>
    </row>
    <row r="45" spans="1:7" x14ac:dyDescent="0.25">
      <c r="A45" s="74" t="s">
        <v>341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f t="shared" si="8"/>
        <v>0</v>
      </c>
    </row>
    <row r="46" spans="1:7" x14ac:dyDescent="0.25">
      <c r="A46" s="74" t="s">
        <v>342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f t="shared" si="8"/>
        <v>0</v>
      </c>
    </row>
    <row r="47" spans="1:7" x14ac:dyDescent="0.25">
      <c r="A47" s="74" t="s">
        <v>343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f t="shared" si="8"/>
        <v>0</v>
      </c>
    </row>
    <row r="48" spans="1:7" x14ac:dyDescent="0.25">
      <c r="A48" s="72" t="s">
        <v>344</v>
      </c>
      <c r="B48" s="73">
        <f>SUM(B49:B57)</f>
        <v>12884074.949999999</v>
      </c>
      <c r="C48" s="73">
        <f t="shared" ref="C48:G48" si="9">SUM(C49:C57)</f>
        <v>-39697.910000000033</v>
      </c>
      <c r="D48" s="73">
        <f t="shared" si="9"/>
        <v>12844377.039999999</v>
      </c>
      <c r="E48" s="73">
        <f t="shared" si="9"/>
        <v>5677125.8499999996</v>
      </c>
      <c r="F48" s="73">
        <f t="shared" si="9"/>
        <v>5677125.8499999996</v>
      </c>
      <c r="G48" s="73">
        <f t="shared" si="9"/>
        <v>7167251.1899999995</v>
      </c>
    </row>
    <row r="49" spans="1:7" x14ac:dyDescent="0.25">
      <c r="A49" s="74" t="s">
        <v>345</v>
      </c>
      <c r="B49" s="73">
        <v>1744370.87</v>
      </c>
      <c r="C49" s="73">
        <v>-25000</v>
      </c>
      <c r="D49" s="73">
        <v>1719370.87</v>
      </c>
      <c r="E49" s="73">
        <v>433776.66</v>
      </c>
      <c r="F49" s="73">
        <v>433776.66</v>
      </c>
      <c r="G49" s="73">
        <f t="shared" ref="G49:G57" si="10">D49-E49</f>
        <v>1285594.2100000002</v>
      </c>
    </row>
    <row r="50" spans="1:7" x14ac:dyDescent="0.25">
      <c r="A50" s="74" t="s">
        <v>346</v>
      </c>
      <c r="B50" s="73">
        <v>415600</v>
      </c>
      <c r="C50" s="73">
        <v>30000</v>
      </c>
      <c r="D50" s="73">
        <v>445600</v>
      </c>
      <c r="E50" s="73">
        <v>30000</v>
      </c>
      <c r="F50" s="73">
        <v>30000</v>
      </c>
      <c r="G50" s="73">
        <f t="shared" si="10"/>
        <v>415600</v>
      </c>
    </row>
    <row r="51" spans="1:7" x14ac:dyDescent="0.25">
      <c r="A51" s="74" t="s">
        <v>347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f t="shared" si="10"/>
        <v>0</v>
      </c>
    </row>
    <row r="52" spans="1:7" x14ac:dyDescent="0.25">
      <c r="A52" s="74" t="s">
        <v>348</v>
      </c>
      <c r="B52" s="73">
        <v>3630304.08</v>
      </c>
      <c r="C52" s="73">
        <v>289802.08999999997</v>
      </c>
      <c r="D52" s="73">
        <v>3920106.17</v>
      </c>
      <c r="E52" s="73">
        <v>1556187.92</v>
      </c>
      <c r="F52" s="73">
        <v>1556187.92</v>
      </c>
      <c r="G52" s="73">
        <f t="shared" si="10"/>
        <v>2363918.25</v>
      </c>
    </row>
    <row r="53" spans="1:7" x14ac:dyDescent="0.25">
      <c r="A53" s="74" t="s">
        <v>349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f t="shared" si="10"/>
        <v>0</v>
      </c>
    </row>
    <row r="54" spans="1:7" x14ac:dyDescent="0.25">
      <c r="A54" s="74" t="s">
        <v>350</v>
      </c>
      <c r="B54" s="73">
        <v>6433800</v>
      </c>
      <c r="C54" s="73">
        <v>-68500</v>
      </c>
      <c r="D54" s="73">
        <v>6365300</v>
      </c>
      <c r="E54" s="73">
        <v>3314711.27</v>
      </c>
      <c r="F54" s="73">
        <v>3314711.27</v>
      </c>
      <c r="G54" s="73">
        <f t="shared" si="10"/>
        <v>3050588.73</v>
      </c>
    </row>
    <row r="55" spans="1:7" x14ac:dyDescent="0.25">
      <c r="A55" s="74" t="s">
        <v>351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f t="shared" si="10"/>
        <v>0</v>
      </c>
    </row>
    <row r="56" spans="1:7" x14ac:dyDescent="0.25">
      <c r="A56" s="74" t="s">
        <v>352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f t="shared" si="10"/>
        <v>0</v>
      </c>
    </row>
    <row r="57" spans="1:7" x14ac:dyDescent="0.25">
      <c r="A57" s="74" t="s">
        <v>353</v>
      </c>
      <c r="B57" s="73">
        <v>660000</v>
      </c>
      <c r="C57" s="73">
        <v>-266000</v>
      </c>
      <c r="D57" s="73">
        <v>394000</v>
      </c>
      <c r="E57" s="73">
        <v>342450</v>
      </c>
      <c r="F57" s="73">
        <v>342450</v>
      </c>
      <c r="G57" s="73">
        <f t="shared" si="10"/>
        <v>51550</v>
      </c>
    </row>
    <row r="58" spans="1:7" x14ac:dyDescent="0.25">
      <c r="A58" s="72" t="s">
        <v>354</v>
      </c>
      <c r="B58" s="73">
        <f>SUM(B59:B61)</f>
        <v>19852077.91</v>
      </c>
      <c r="C58" s="73">
        <f t="shared" ref="C58:G58" si="11">SUM(C59:C61)</f>
        <v>988806.67</v>
      </c>
      <c r="D58" s="73">
        <f t="shared" si="11"/>
        <v>20840884.579999998</v>
      </c>
      <c r="E58" s="73">
        <f t="shared" si="11"/>
        <v>19379162.59</v>
      </c>
      <c r="F58" s="73">
        <f t="shared" si="11"/>
        <v>16173367.93</v>
      </c>
      <c r="G58" s="73">
        <f t="shared" si="11"/>
        <v>1461721.9899999991</v>
      </c>
    </row>
    <row r="59" spans="1:7" x14ac:dyDescent="0.25">
      <c r="A59" s="74" t="s">
        <v>355</v>
      </c>
      <c r="B59" s="73">
        <v>0</v>
      </c>
      <c r="C59" s="73">
        <v>0</v>
      </c>
      <c r="D59" s="73">
        <v>0</v>
      </c>
      <c r="E59" s="73">
        <v>0</v>
      </c>
      <c r="F59" s="73">
        <v>0</v>
      </c>
      <c r="G59" s="73">
        <f t="shared" ref="G59:G70" si="12">D59-E59</f>
        <v>0</v>
      </c>
    </row>
    <row r="60" spans="1:7" x14ac:dyDescent="0.25">
      <c r="A60" s="74" t="s">
        <v>356</v>
      </c>
      <c r="B60" s="73">
        <v>18352077.91</v>
      </c>
      <c r="C60" s="73">
        <v>988806.67</v>
      </c>
      <c r="D60" s="73">
        <v>19340884.579999998</v>
      </c>
      <c r="E60" s="73">
        <v>17913999.449999999</v>
      </c>
      <c r="F60" s="73">
        <v>14708204.789999999</v>
      </c>
      <c r="G60" s="73">
        <f t="shared" si="12"/>
        <v>1426885.129999999</v>
      </c>
    </row>
    <row r="61" spans="1:7" x14ac:dyDescent="0.25">
      <c r="A61" s="74" t="s">
        <v>357</v>
      </c>
      <c r="B61" s="73">
        <v>1500000</v>
      </c>
      <c r="C61" s="73">
        <v>0</v>
      </c>
      <c r="D61" s="73">
        <v>1500000</v>
      </c>
      <c r="E61" s="73">
        <v>1465163.14</v>
      </c>
      <c r="F61" s="73">
        <v>1465163.14</v>
      </c>
      <c r="G61" s="73">
        <f t="shared" si="12"/>
        <v>34836.860000000102</v>
      </c>
    </row>
    <row r="62" spans="1:7" x14ac:dyDescent="0.25">
      <c r="A62" s="72" t="s">
        <v>358</v>
      </c>
      <c r="B62" s="73">
        <f>SUM(B63:B67,B69:B70)</f>
        <v>1341800</v>
      </c>
      <c r="C62" s="73">
        <f t="shared" ref="C62:F62" si="13">SUM(C63:C67,C69:C70)</f>
        <v>-289802.09000000003</v>
      </c>
      <c r="D62" s="73">
        <f t="shared" si="13"/>
        <v>1051997.9099999999</v>
      </c>
      <c r="E62" s="73">
        <f t="shared" si="13"/>
        <v>0</v>
      </c>
      <c r="F62" s="73">
        <f t="shared" si="13"/>
        <v>0</v>
      </c>
      <c r="G62" s="73">
        <f t="shared" si="12"/>
        <v>1051997.9099999999</v>
      </c>
    </row>
    <row r="63" spans="1:7" x14ac:dyDescent="0.25">
      <c r="A63" s="74" t="s">
        <v>359</v>
      </c>
      <c r="B63" s="73">
        <v>0</v>
      </c>
      <c r="C63" s="73">
        <v>0</v>
      </c>
      <c r="D63" s="73">
        <v>0</v>
      </c>
      <c r="E63" s="73">
        <v>0</v>
      </c>
      <c r="F63" s="73">
        <v>0</v>
      </c>
      <c r="G63" s="73">
        <f t="shared" si="12"/>
        <v>0</v>
      </c>
    </row>
    <row r="64" spans="1:7" x14ac:dyDescent="0.25">
      <c r="A64" s="74" t="s">
        <v>360</v>
      </c>
      <c r="B64" s="73">
        <v>0</v>
      </c>
      <c r="C64" s="73">
        <v>0</v>
      </c>
      <c r="D64" s="73">
        <v>0</v>
      </c>
      <c r="E64" s="73">
        <v>0</v>
      </c>
      <c r="F64" s="73">
        <v>0</v>
      </c>
      <c r="G64" s="73">
        <f t="shared" si="12"/>
        <v>0</v>
      </c>
    </row>
    <row r="65" spans="1:7" x14ac:dyDescent="0.25">
      <c r="A65" s="74" t="s">
        <v>361</v>
      </c>
      <c r="B65" s="73">
        <v>0</v>
      </c>
      <c r="C65" s="73">
        <v>0</v>
      </c>
      <c r="D65" s="73">
        <v>0</v>
      </c>
      <c r="E65" s="73">
        <v>0</v>
      </c>
      <c r="F65" s="73">
        <v>0</v>
      </c>
      <c r="G65" s="73">
        <f t="shared" si="12"/>
        <v>0</v>
      </c>
    </row>
    <row r="66" spans="1:7" x14ac:dyDescent="0.25">
      <c r="A66" s="74" t="s">
        <v>362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f t="shared" si="12"/>
        <v>0</v>
      </c>
    </row>
    <row r="67" spans="1:7" x14ac:dyDescent="0.25">
      <c r="A67" s="74" t="s">
        <v>363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f t="shared" si="12"/>
        <v>0</v>
      </c>
    </row>
    <row r="68" spans="1:7" x14ac:dyDescent="0.25">
      <c r="A68" s="74" t="s">
        <v>364</v>
      </c>
      <c r="B68" s="73">
        <v>0</v>
      </c>
      <c r="C68" s="73">
        <v>0</v>
      </c>
      <c r="D68" s="73">
        <v>0</v>
      </c>
      <c r="E68" s="73">
        <v>0</v>
      </c>
      <c r="F68" s="73">
        <v>0</v>
      </c>
      <c r="G68" s="73">
        <f t="shared" si="12"/>
        <v>0</v>
      </c>
    </row>
    <row r="69" spans="1:7" x14ac:dyDescent="0.25">
      <c r="A69" s="74" t="s">
        <v>365</v>
      </c>
      <c r="B69" s="73">
        <v>0</v>
      </c>
      <c r="C69" s="73">
        <v>0</v>
      </c>
      <c r="D69" s="73">
        <v>0</v>
      </c>
      <c r="E69" s="73">
        <v>0</v>
      </c>
      <c r="F69" s="73">
        <v>0</v>
      </c>
      <c r="G69" s="73">
        <f t="shared" si="12"/>
        <v>0</v>
      </c>
    </row>
    <row r="70" spans="1:7" x14ac:dyDescent="0.25">
      <c r="A70" s="74" t="s">
        <v>366</v>
      </c>
      <c r="B70" s="73">
        <v>1341800</v>
      </c>
      <c r="C70" s="73">
        <v>-289802.09000000003</v>
      </c>
      <c r="D70" s="73">
        <v>1051997.9099999999</v>
      </c>
      <c r="E70" s="73">
        <v>0</v>
      </c>
      <c r="F70" s="73">
        <v>0</v>
      </c>
      <c r="G70" s="73">
        <f t="shared" si="12"/>
        <v>1051997.9099999999</v>
      </c>
    </row>
    <row r="71" spans="1:7" x14ac:dyDescent="0.25">
      <c r="A71" s="72" t="s">
        <v>367</v>
      </c>
      <c r="B71" s="73">
        <f>SUM(B72:B74)</f>
        <v>0</v>
      </c>
      <c r="C71" s="73">
        <f t="shared" ref="C71:G71" si="14">SUM(C72:C74)</f>
        <v>0</v>
      </c>
      <c r="D71" s="73">
        <f t="shared" si="14"/>
        <v>0</v>
      </c>
      <c r="E71" s="73">
        <f t="shared" si="14"/>
        <v>0</v>
      </c>
      <c r="F71" s="73">
        <f t="shared" si="14"/>
        <v>0</v>
      </c>
      <c r="G71" s="73">
        <f t="shared" si="14"/>
        <v>0</v>
      </c>
    </row>
    <row r="72" spans="1:7" x14ac:dyDescent="0.25">
      <c r="A72" s="74" t="s">
        <v>368</v>
      </c>
      <c r="B72" s="73">
        <v>0</v>
      </c>
      <c r="C72" s="73">
        <v>0</v>
      </c>
      <c r="D72" s="73">
        <v>0</v>
      </c>
      <c r="E72" s="73">
        <v>0</v>
      </c>
      <c r="F72" s="73">
        <v>0</v>
      </c>
      <c r="G72" s="73">
        <f>D72-E72</f>
        <v>0</v>
      </c>
    </row>
    <row r="73" spans="1:7" x14ac:dyDescent="0.25">
      <c r="A73" s="74" t="s">
        <v>369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f>D73-E73</f>
        <v>0</v>
      </c>
    </row>
    <row r="74" spans="1:7" x14ac:dyDescent="0.25">
      <c r="A74" s="74" t="s">
        <v>370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f>D74-E74</f>
        <v>0</v>
      </c>
    </row>
    <row r="75" spans="1:7" x14ac:dyDescent="0.25">
      <c r="A75" s="72" t="s">
        <v>371</v>
      </c>
      <c r="B75" s="73">
        <f>SUM(B76:B82)</f>
        <v>0</v>
      </c>
      <c r="C75" s="73">
        <f t="shared" ref="C75:G75" si="15">SUM(C76:C82)</f>
        <v>85557835.620000005</v>
      </c>
      <c r="D75" s="73">
        <f t="shared" si="15"/>
        <v>85557835.620000005</v>
      </c>
      <c r="E75" s="73">
        <f t="shared" si="15"/>
        <v>39300733.82</v>
      </c>
      <c r="F75" s="73">
        <f t="shared" si="15"/>
        <v>35142458.82</v>
      </c>
      <c r="G75" s="73">
        <f t="shared" si="15"/>
        <v>46257101.800000004</v>
      </c>
    </row>
    <row r="76" spans="1:7" x14ac:dyDescent="0.25">
      <c r="A76" s="74" t="s">
        <v>372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f t="shared" ref="G76:G82" si="16">D76-E76</f>
        <v>0</v>
      </c>
    </row>
    <row r="77" spans="1:7" x14ac:dyDescent="0.25">
      <c r="A77" s="74" t="s">
        <v>373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f t="shared" si="16"/>
        <v>0</v>
      </c>
    </row>
    <row r="78" spans="1:7" x14ac:dyDescent="0.25">
      <c r="A78" s="74" t="s">
        <v>374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f t="shared" si="16"/>
        <v>0</v>
      </c>
    </row>
    <row r="79" spans="1:7" x14ac:dyDescent="0.25">
      <c r="A79" s="74" t="s">
        <v>375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f t="shared" si="16"/>
        <v>0</v>
      </c>
    </row>
    <row r="80" spans="1:7" x14ac:dyDescent="0.25">
      <c r="A80" s="74" t="s">
        <v>376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f t="shared" si="16"/>
        <v>0</v>
      </c>
    </row>
    <row r="81" spans="1:7" x14ac:dyDescent="0.25">
      <c r="A81" s="74" t="s">
        <v>377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f t="shared" si="16"/>
        <v>0</v>
      </c>
    </row>
    <row r="82" spans="1:7" x14ac:dyDescent="0.25">
      <c r="A82" s="74" t="s">
        <v>378</v>
      </c>
      <c r="B82" s="73">
        <v>0</v>
      </c>
      <c r="C82" s="73">
        <v>85557835.620000005</v>
      </c>
      <c r="D82" s="73">
        <v>85557835.620000005</v>
      </c>
      <c r="E82" s="73">
        <v>39300733.82</v>
      </c>
      <c r="F82" s="73">
        <v>35142458.82</v>
      </c>
      <c r="G82" s="73">
        <f t="shared" si="16"/>
        <v>46257101.800000004</v>
      </c>
    </row>
    <row r="83" spans="1:7" x14ac:dyDescent="0.25">
      <c r="A83" s="75"/>
      <c r="B83" s="76"/>
      <c r="C83" s="76"/>
      <c r="D83" s="76"/>
      <c r="E83" s="76"/>
      <c r="F83" s="76"/>
      <c r="G83" s="76"/>
    </row>
    <row r="84" spans="1:7" x14ac:dyDescent="0.25">
      <c r="A84" s="77" t="s">
        <v>379</v>
      </c>
      <c r="B84" s="71">
        <f>SUM(B85,B93,B103,B113,B123,B133,B137,B146,B150)</f>
        <v>0</v>
      </c>
      <c r="C84" s="71">
        <f t="shared" ref="C84:G84" si="17">SUM(C85,C93,C103,C113,C123,C133,C137,C146,C150)</f>
        <v>9926071.0700000003</v>
      </c>
      <c r="D84" s="71">
        <f t="shared" si="17"/>
        <v>9926071.0700000003</v>
      </c>
      <c r="E84" s="71">
        <f t="shared" si="17"/>
        <v>9926071.0700000003</v>
      </c>
      <c r="F84" s="71">
        <f t="shared" si="17"/>
        <v>4648472.79</v>
      </c>
      <c r="G84" s="71">
        <f t="shared" si="17"/>
        <v>0</v>
      </c>
    </row>
    <row r="85" spans="1:7" x14ac:dyDescent="0.25">
      <c r="A85" s="72" t="s">
        <v>306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</row>
    <row r="86" spans="1:7" x14ac:dyDescent="0.25">
      <c r="A86" s="74" t="s">
        <v>307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</row>
    <row r="87" spans="1:7" x14ac:dyDescent="0.25">
      <c r="A87" s="74" t="s">
        <v>308</v>
      </c>
      <c r="B87" s="73">
        <v>0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</row>
    <row r="88" spans="1:7" x14ac:dyDescent="0.25">
      <c r="A88" s="74" t="s">
        <v>309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</row>
    <row r="89" spans="1:7" x14ac:dyDescent="0.25">
      <c r="A89" s="74" t="s">
        <v>310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</row>
    <row r="90" spans="1:7" x14ac:dyDescent="0.25">
      <c r="A90" s="74" t="s">
        <v>311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</row>
    <row r="91" spans="1:7" x14ac:dyDescent="0.25">
      <c r="A91" s="74" t="s">
        <v>312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</row>
    <row r="92" spans="1:7" x14ac:dyDescent="0.25">
      <c r="A92" s="74" t="s">
        <v>313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</row>
    <row r="93" spans="1:7" x14ac:dyDescent="0.25">
      <c r="A93" s="72" t="s">
        <v>314</v>
      </c>
      <c r="B93" s="73">
        <v>0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</row>
    <row r="94" spans="1:7" x14ac:dyDescent="0.25">
      <c r="A94" s="74" t="s">
        <v>315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</row>
    <row r="95" spans="1:7" x14ac:dyDescent="0.25">
      <c r="A95" s="74" t="s">
        <v>316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</row>
    <row r="96" spans="1:7" x14ac:dyDescent="0.25">
      <c r="A96" s="74" t="s">
        <v>317</v>
      </c>
      <c r="B96" s="73">
        <v>0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</row>
    <row r="97" spans="1:7" x14ac:dyDescent="0.25">
      <c r="A97" s="74" t="s">
        <v>318</v>
      </c>
      <c r="B97" s="73">
        <v>0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</row>
    <row r="98" spans="1:7" x14ac:dyDescent="0.25">
      <c r="A98" s="78" t="s">
        <v>319</v>
      </c>
      <c r="B98" s="73">
        <v>0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</row>
    <row r="99" spans="1:7" x14ac:dyDescent="0.25">
      <c r="A99" s="74" t="s">
        <v>320</v>
      </c>
      <c r="B99" s="73">
        <v>0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</row>
    <row r="100" spans="1:7" x14ac:dyDescent="0.25">
      <c r="A100" s="74" t="s">
        <v>321</v>
      </c>
      <c r="B100" s="73">
        <v>0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</row>
    <row r="101" spans="1:7" x14ac:dyDescent="0.25">
      <c r="A101" s="74" t="s">
        <v>322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</row>
    <row r="102" spans="1:7" x14ac:dyDescent="0.25">
      <c r="A102" s="74" t="s">
        <v>323</v>
      </c>
      <c r="B102" s="73">
        <v>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</row>
    <row r="103" spans="1:7" x14ac:dyDescent="0.25">
      <c r="A103" s="72" t="s">
        <v>324</v>
      </c>
      <c r="B103" s="73">
        <v>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</row>
    <row r="104" spans="1:7" x14ac:dyDescent="0.25">
      <c r="A104" s="74" t="s">
        <v>325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</row>
    <row r="105" spans="1:7" x14ac:dyDescent="0.25">
      <c r="A105" s="74" t="s">
        <v>326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</row>
    <row r="106" spans="1:7" x14ac:dyDescent="0.25">
      <c r="A106" s="74" t="s">
        <v>327</v>
      </c>
      <c r="B106" s="73">
        <v>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</row>
    <row r="107" spans="1:7" x14ac:dyDescent="0.25">
      <c r="A107" s="74" t="s">
        <v>328</v>
      </c>
      <c r="B107" s="73">
        <v>0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</row>
    <row r="108" spans="1:7" x14ac:dyDescent="0.25">
      <c r="A108" s="74" t="s">
        <v>329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</row>
    <row r="109" spans="1:7" x14ac:dyDescent="0.25">
      <c r="A109" s="74" t="s">
        <v>330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</row>
    <row r="110" spans="1:7" x14ac:dyDescent="0.25">
      <c r="A110" s="74" t="s">
        <v>331</v>
      </c>
      <c r="B110" s="73">
        <v>0</v>
      </c>
      <c r="C110" s="73">
        <v>0</v>
      </c>
      <c r="D110" s="73">
        <v>0</v>
      </c>
      <c r="E110" s="73">
        <v>0</v>
      </c>
      <c r="F110" s="73">
        <v>0</v>
      </c>
      <c r="G110" s="73">
        <v>0</v>
      </c>
    </row>
    <row r="111" spans="1:7" x14ac:dyDescent="0.25">
      <c r="A111" s="74" t="s">
        <v>332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</row>
    <row r="112" spans="1:7" x14ac:dyDescent="0.25">
      <c r="A112" s="74" t="s">
        <v>333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</row>
    <row r="113" spans="1:7" x14ac:dyDescent="0.25">
      <c r="A113" s="72" t="s">
        <v>334</v>
      </c>
      <c r="B113" s="73">
        <v>0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</row>
    <row r="114" spans="1:7" x14ac:dyDescent="0.25">
      <c r="A114" s="74" t="s">
        <v>335</v>
      </c>
      <c r="B114" s="73">
        <v>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</row>
    <row r="115" spans="1:7" x14ac:dyDescent="0.25">
      <c r="A115" s="74" t="s">
        <v>336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</row>
    <row r="116" spans="1:7" x14ac:dyDescent="0.25">
      <c r="A116" s="74" t="s">
        <v>337</v>
      </c>
      <c r="B116" s="73">
        <v>0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</row>
    <row r="117" spans="1:7" x14ac:dyDescent="0.25">
      <c r="A117" s="74" t="s">
        <v>338</v>
      </c>
      <c r="B117" s="73">
        <v>0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</row>
    <row r="118" spans="1:7" x14ac:dyDescent="0.25">
      <c r="A118" s="74" t="s">
        <v>339</v>
      </c>
      <c r="B118" s="73">
        <v>0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</row>
    <row r="119" spans="1:7" x14ac:dyDescent="0.25">
      <c r="A119" s="74" t="s">
        <v>340</v>
      </c>
      <c r="B119" s="73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</row>
    <row r="120" spans="1:7" x14ac:dyDescent="0.25">
      <c r="A120" s="74" t="s">
        <v>341</v>
      </c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</row>
    <row r="121" spans="1:7" x14ac:dyDescent="0.25">
      <c r="A121" s="74" t="s">
        <v>342</v>
      </c>
      <c r="B121" s="73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</row>
    <row r="122" spans="1:7" x14ac:dyDescent="0.25">
      <c r="A122" s="74" t="s">
        <v>343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</row>
    <row r="123" spans="1:7" x14ac:dyDescent="0.25">
      <c r="A123" s="72" t="s">
        <v>344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</row>
    <row r="124" spans="1:7" x14ac:dyDescent="0.25">
      <c r="A124" s="74" t="s">
        <v>345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</row>
    <row r="125" spans="1:7" x14ac:dyDescent="0.25">
      <c r="A125" s="74" t="s">
        <v>346</v>
      </c>
      <c r="B125" s="73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</row>
    <row r="126" spans="1:7" x14ac:dyDescent="0.25">
      <c r="A126" s="74" t="s">
        <v>347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</row>
    <row r="127" spans="1:7" x14ac:dyDescent="0.25">
      <c r="A127" s="74" t="s">
        <v>348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</row>
    <row r="128" spans="1:7" x14ac:dyDescent="0.25">
      <c r="A128" s="74" t="s">
        <v>349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</row>
    <row r="129" spans="1:7" x14ac:dyDescent="0.25">
      <c r="A129" s="74" t="s">
        <v>350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</row>
    <row r="130" spans="1:7" x14ac:dyDescent="0.25">
      <c r="A130" s="74" t="s">
        <v>351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</row>
    <row r="131" spans="1:7" x14ac:dyDescent="0.25">
      <c r="A131" s="74" t="s">
        <v>352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</row>
    <row r="132" spans="1:7" x14ac:dyDescent="0.25">
      <c r="A132" s="74" t="s">
        <v>353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</row>
    <row r="133" spans="1:7" x14ac:dyDescent="0.25">
      <c r="A133" s="72" t="s">
        <v>354</v>
      </c>
      <c r="B133" s="73">
        <f t="shared" ref="B133:G133" si="18">SUM(B134:B136)</f>
        <v>0</v>
      </c>
      <c r="C133" s="73">
        <f t="shared" si="18"/>
        <v>9926071.0700000003</v>
      </c>
      <c r="D133" s="73">
        <f t="shared" si="18"/>
        <v>9926071.0700000003</v>
      </c>
      <c r="E133" s="73">
        <f t="shared" si="18"/>
        <v>9926071.0700000003</v>
      </c>
      <c r="F133" s="73">
        <f t="shared" si="18"/>
        <v>4648472.79</v>
      </c>
      <c r="G133" s="73">
        <f t="shared" si="18"/>
        <v>0</v>
      </c>
    </row>
    <row r="134" spans="1:7" x14ac:dyDescent="0.25">
      <c r="A134" s="74" t="s">
        <v>355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</row>
    <row r="135" spans="1:7" x14ac:dyDescent="0.25">
      <c r="A135" s="74" t="s">
        <v>356</v>
      </c>
      <c r="B135" s="73">
        <v>0</v>
      </c>
      <c r="C135" s="73">
        <v>9926071.0700000003</v>
      </c>
      <c r="D135" s="73">
        <v>9926071.0700000003</v>
      </c>
      <c r="E135" s="73">
        <v>9926071.0700000003</v>
      </c>
      <c r="F135" s="73">
        <v>4648472.79</v>
      </c>
      <c r="G135" s="73">
        <v>0</v>
      </c>
    </row>
    <row r="136" spans="1:7" x14ac:dyDescent="0.25">
      <c r="A136" s="74" t="s">
        <v>357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</row>
    <row r="137" spans="1:7" x14ac:dyDescent="0.25">
      <c r="A137" s="72" t="s">
        <v>358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</row>
    <row r="138" spans="1:7" x14ac:dyDescent="0.25">
      <c r="A138" s="74" t="s">
        <v>359</v>
      </c>
      <c r="B138" s="73">
        <v>0</v>
      </c>
      <c r="C138" s="73">
        <v>0</v>
      </c>
      <c r="D138" s="73">
        <v>0</v>
      </c>
      <c r="E138" s="73">
        <v>0</v>
      </c>
      <c r="F138" s="73">
        <v>0</v>
      </c>
      <c r="G138" s="73">
        <v>0</v>
      </c>
    </row>
    <row r="139" spans="1:7" x14ac:dyDescent="0.25">
      <c r="A139" s="74" t="s">
        <v>360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</row>
    <row r="140" spans="1:7" x14ac:dyDescent="0.25">
      <c r="A140" s="74" t="s">
        <v>361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</row>
    <row r="141" spans="1:7" x14ac:dyDescent="0.25">
      <c r="A141" s="74" t="s">
        <v>362</v>
      </c>
      <c r="B141" s="73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</row>
    <row r="142" spans="1:7" x14ac:dyDescent="0.25">
      <c r="A142" s="74" t="s">
        <v>363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</row>
    <row r="143" spans="1:7" x14ac:dyDescent="0.25">
      <c r="A143" s="74" t="s">
        <v>364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</row>
    <row r="144" spans="1:7" x14ac:dyDescent="0.25">
      <c r="A144" s="74" t="s">
        <v>365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</row>
    <row r="145" spans="1:7" x14ac:dyDescent="0.25">
      <c r="A145" s="74" t="s">
        <v>366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</row>
    <row r="146" spans="1:7" x14ac:dyDescent="0.25">
      <c r="A146" s="72" t="s">
        <v>367</v>
      </c>
      <c r="B146" s="73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</row>
    <row r="147" spans="1:7" x14ac:dyDescent="0.25">
      <c r="A147" s="74" t="s">
        <v>368</v>
      </c>
      <c r="B147" s="73">
        <v>0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</row>
    <row r="148" spans="1:7" x14ac:dyDescent="0.25">
      <c r="A148" s="74" t="s">
        <v>369</v>
      </c>
      <c r="B148" s="73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</row>
    <row r="149" spans="1:7" x14ac:dyDescent="0.25">
      <c r="A149" s="74" t="s">
        <v>370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</row>
    <row r="150" spans="1:7" x14ac:dyDescent="0.25">
      <c r="A150" s="72" t="s">
        <v>371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</row>
    <row r="151" spans="1:7" x14ac:dyDescent="0.25">
      <c r="A151" s="74" t="s">
        <v>372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</row>
    <row r="152" spans="1:7" x14ac:dyDescent="0.25">
      <c r="A152" s="74" t="s">
        <v>373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</row>
    <row r="153" spans="1:7" x14ac:dyDescent="0.25">
      <c r="A153" s="74" t="s">
        <v>374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</row>
    <row r="154" spans="1:7" x14ac:dyDescent="0.25">
      <c r="A154" s="78" t="s">
        <v>375</v>
      </c>
      <c r="B154" s="73">
        <v>0</v>
      </c>
      <c r="C154" s="73">
        <v>0</v>
      </c>
      <c r="D154" s="73">
        <v>0</v>
      </c>
      <c r="E154" s="73">
        <v>0</v>
      </c>
      <c r="F154" s="73">
        <v>0</v>
      </c>
      <c r="G154" s="73">
        <v>0</v>
      </c>
    </row>
    <row r="155" spans="1:7" x14ac:dyDescent="0.25">
      <c r="A155" s="74" t="s">
        <v>376</v>
      </c>
      <c r="B155" s="73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</row>
    <row r="156" spans="1:7" x14ac:dyDescent="0.25">
      <c r="A156" s="74" t="s">
        <v>377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</row>
    <row r="157" spans="1:7" x14ac:dyDescent="0.25">
      <c r="A157" s="74" t="s">
        <v>378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</row>
    <row r="158" spans="1:7" x14ac:dyDescent="0.25">
      <c r="A158" s="79"/>
      <c r="B158" s="76"/>
      <c r="C158" s="76"/>
      <c r="D158" s="76"/>
      <c r="E158" s="76"/>
      <c r="F158" s="76"/>
      <c r="G158" s="76"/>
    </row>
    <row r="159" spans="1:7" x14ac:dyDescent="0.25">
      <c r="A159" s="80" t="s">
        <v>380</v>
      </c>
      <c r="B159" s="71">
        <f>B9+B84</f>
        <v>233470575.66999999</v>
      </c>
      <c r="C159" s="71">
        <f t="shared" ref="C159:G159" si="19">C9+C84</f>
        <v>97064846.74000001</v>
      </c>
      <c r="D159" s="71">
        <f t="shared" si="19"/>
        <v>330535422.41000003</v>
      </c>
      <c r="E159" s="71">
        <f t="shared" si="19"/>
        <v>249361587.56999999</v>
      </c>
      <c r="F159" s="71">
        <f t="shared" si="19"/>
        <v>232272361.88</v>
      </c>
      <c r="G159" s="71">
        <f t="shared" si="19"/>
        <v>81173834.840000004</v>
      </c>
    </row>
    <row r="160" spans="1:7" x14ac:dyDescent="0.25">
      <c r="A160" s="21"/>
      <c r="B160" s="20"/>
      <c r="C160" s="20"/>
      <c r="D160" s="20"/>
      <c r="E160" s="20"/>
      <c r="F160" s="20"/>
      <c r="G160" s="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6BE9F6EE-9362-4DCB-B6E9-623EADE926E3}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160:F160 B9:F159 A1:G8 A9:A159 G9:G17" unlockedFormula="1"/>
    <ignoredError sqref="G18:G159" formula="1" unlockedFormula="1"/>
    <ignoredError sqref="G160:G10485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30CC-0A09-46FD-A51E-77D79BE3044E}">
  <dimension ref="A1:G31"/>
  <sheetViews>
    <sheetView workbookViewId="0">
      <selection activeCell="A6" sqref="A6:G6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16" t="s">
        <v>381</v>
      </c>
      <c r="B1" s="116"/>
      <c r="C1" s="116"/>
      <c r="D1" s="116"/>
      <c r="E1" s="116"/>
      <c r="F1" s="116"/>
      <c r="G1" s="116"/>
    </row>
    <row r="2" spans="1:7" x14ac:dyDescent="0.25">
      <c r="A2" s="99" t="s">
        <v>451</v>
      </c>
      <c r="B2" s="100"/>
      <c r="C2" s="100"/>
      <c r="D2" s="100"/>
      <c r="E2" s="100"/>
      <c r="F2" s="100"/>
      <c r="G2" s="101"/>
    </row>
    <row r="3" spans="1:7" x14ac:dyDescent="0.25">
      <c r="A3" s="102" t="s">
        <v>297</v>
      </c>
      <c r="B3" s="103"/>
      <c r="C3" s="103"/>
      <c r="D3" s="103"/>
      <c r="E3" s="103"/>
      <c r="F3" s="103"/>
      <c r="G3" s="104"/>
    </row>
    <row r="4" spans="1:7" x14ac:dyDescent="0.25">
      <c r="A4" s="102" t="s">
        <v>382</v>
      </c>
      <c r="B4" s="103"/>
      <c r="C4" s="103"/>
      <c r="D4" s="103"/>
      <c r="E4" s="103"/>
      <c r="F4" s="103"/>
      <c r="G4" s="104"/>
    </row>
    <row r="5" spans="1:7" x14ac:dyDescent="0.25">
      <c r="A5" s="102" t="s">
        <v>459</v>
      </c>
      <c r="B5" s="103"/>
      <c r="C5" s="103"/>
      <c r="D5" s="103"/>
      <c r="E5" s="103"/>
      <c r="F5" s="103"/>
      <c r="G5" s="104"/>
    </row>
    <row r="6" spans="1:7" x14ac:dyDescent="0.25">
      <c r="A6" s="105" t="s">
        <v>2</v>
      </c>
      <c r="B6" s="106"/>
      <c r="C6" s="106"/>
      <c r="D6" s="106"/>
      <c r="E6" s="106"/>
      <c r="F6" s="106"/>
      <c r="G6" s="107"/>
    </row>
    <row r="7" spans="1:7" x14ac:dyDescent="0.25">
      <c r="A7" s="110" t="s">
        <v>4</v>
      </c>
      <c r="B7" s="112" t="s">
        <v>299</v>
      </c>
      <c r="C7" s="112"/>
      <c r="D7" s="112"/>
      <c r="E7" s="112"/>
      <c r="F7" s="112"/>
      <c r="G7" s="115" t="s">
        <v>300</v>
      </c>
    </row>
    <row r="8" spans="1:7" ht="30" x14ac:dyDescent="0.25">
      <c r="A8" s="111"/>
      <c r="B8" s="62" t="s">
        <v>301</v>
      </c>
      <c r="C8" s="25" t="s">
        <v>231</v>
      </c>
      <c r="D8" s="62" t="s">
        <v>232</v>
      </c>
      <c r="E8" s="62" t="s">
        <v>187</v>
      </c>
      <c r="F8" s="62" t="s">
        <v>204</v>
      </c>
      <c r="G8" s="114"/>
    </row>
    <row r="9" spans="1:7" x14ac:dyDescent="0.25">
      <c r="A9" s="63" t="s">
        <v>383</v>
      </c>
      <c r="B9" s="81">
        <v>233470575.67000002</v>
      </c>
      <c r="C9" s="81">
        <v>87138775.670000002</v>
      </c>
      <c r="D9" s="81">
        <v>320609351.33999997</v>
      </c>
      <c r="E9" s="81">
        <v>239435516.5</v>
      </c>
      <c r="F9" s="81">
        <v>227623889.09</v>
      </c>
      <c r="G9" s="81">
        <v>81173834.840000004</v>
      </c>
    </row>
    <row r="10" spans="1:7" s="32" customFormat="1" x14ac:dyDescent="0.25">
      <c r="A10" s="82" t="s">
        <v>442</v>
      </c>
      <c r="B10" s="10">
        <v>7288841.9400000004</v>
      </c>
      <c r="C10" s="10">
        <v>12631973.18</v>
      </c>
      <c r="D10" s="10">
        <v>6627447.4299999997</v>
      </c>
      <c r="E10" s="10">
        <v>5989987.1699999999</v>
      </c>
      <c r="F10" s="10">
        <v>5975569.3799999999</v>
      </c>
      <c r="G10" s="10">
        <v>637460.25999999978</v>
      </c>
    </row>
    <row r="11" spans="1:7" s="32" customFormat="1" x14ac:dyDescent="0.25">
      <c r="A11" s="82" t="s">
        <v>443</v>
      </c>
      <c r="B11" s="10">
        <v>10913298.550000001</v>
      </c>
      <c r="C11" s="10">
        <v>781776.53</v>
      </c>
      <c r="D11" s="10">
        <v>23054930.57</v>
      </c>
      <c r="E11" s="10">
        <v>9578509.5</v>
      </c>
      <c r="F11" s="10">
        <v>9444063.7200000007</v>
      </c>
      <c r="G11" s="10">
        <v>13476421.07</v>
      </c>
    </row>
    <row r="12" spans="1:7" s="32" customFormat="1" x14ac:dyDescent="0.25">
      <c r="A12" s="82" t="s">
        <v>444</v>
      </c>
      <c r="B12" s="10">
        <v>37224522.780000001</v>
      </c>
      <c r="C12" s="10">
        <v>453.44</v>
      </c>
      <c r="D12" s="10">
        <v>37839957.390000001</v>
      </c>
      <c r="E12" s="10">
        <v>30893710.210000001</v>
      </c>
      <c r="F12" s="10">
        <v>30259370.760000002</v>
      </c>
      <c r="G12" s="10">
        <v>6946247.1799999997</v>
      </c>
    </row>
    <row r="13" spans="1:7" s="32" customFormat="1" x14ac:dyDescent="0.25">
      <c r="A13" s="82" t="s">
        <v>445</v>
      </c>
      <c r="B13" s="10">
        <v>3812206.67</v>
      </c>
      <c r="C13" s="10">
        <v>502220.5</v>
      </c>
      <c r="D13" s="10">
        <v>3862147.85</v>
      </c>
      <c r="E13" s="10">
        <v>3330820.86</v>
      </c>
      <c r="F13" s="10">
        <v>3281216.64</v>
      </c>
      <c r="G13" s="10">
        <v>531326.99000000022</v>
      </c>
    </row>
    <row r="14" spans="1:7" s="32" customFormat="1" x14ac:dyDescent="0.25">
      <c r="A14" s="82" t="s">
        <v>446</v>
      </c>
      <c r="B14" s="10">
        <v>20442080.940000001</v>
      </c>
      <c r="C14" s="10">
        <v>70986025.780000001</v>
      </c>
      <c r="D14" s="10">
        <v>21758299.870000001</v>
      </c>
      <c r="E14" s="10">
        <v>20511956.23</v>
      </c>
      <c r="F14" s="10">
        <v>20225654.77</v>
      </c>
      <c r="G14" s="10">
        <v>1246343.6400000006</v>
      </c>
    </row>
    <row r="15" spans="1:7" s="32" customFormat="1" x14ac:dyDescent="0.25">
      <c r="A15" s="82" t="s">
        <v>447</v>
      </c>
      <c r="B15" s="10">
        <v>26434075</v>
      </c>
      <c r="C15" s="10">
        <v>2088093.6400000001</v>
      </c>
      <c r="D15" s="10">
        <v>97313471.689999998</v>
      </c>
      <c r="E15" s="10">
        <v>60901319.710000001</v>
      </c>
      <c r="F15" s="10">
        <v>53472831.600000001</v>
      </c>
      <c r="G15" s="10">
        <v>36412151.979999997</v>
      </c>
    </row>
    <row r="16" spans="1:7" s="32" customFormat="1" x14ac:dyDescent="0.25">
      <c r="A16" s="82" t="s">
        <v>448</v>
      </c>
      <c r="B16" s="10">
        <v>116921597.28</v>
      </c>
      <c r="C16" s="10">
        <v>148232.6</v>
      </c>
      <c r="D16" s="10">
        <v>118751838.02</v>
      </c>
      <c r="E16" s="10">
        <v>99830140.640000001</v>
      </c>
      <c r="F16" s="10">
        <v>96639884.780000001</v>
      </c>
      <c r="G16" s="10">
        <v>18921697.379999995</v>
      </c>
    </row>
    <row r="17" spans="1:7" s="32" customFormat="1" x14ac:dyDescent="0.25">
      <c r="A17" s="82" t="s">
        <v>449</v>
      </c>
      <c r="B17" s="10">
        <v>10433952.51</v>
      </c>
      <c r="C17" s="10">
        <v>0</v>
      </c>
      <c r="D17" s="10">
        <v>11401258.52</v>
      </c>
      <c r="E17" s="10">
        <v>8399072.1799999997</v>
      </c>
      <c r="F17" s="10">
        <v>8325297.4400000004</v>
      </c>
      <c r="G17" s="10">
        <v>3002186.34</v>
      </c>
    </row>
    <row r="18" spans="1:7" x14ac:dyDescent="0.25">
      <c r="A18" s="33" t="s">
        <v>147</v>
      </c>
      <c r="B18" s="7"/>
      <c r="C18" s="7"/>
      <c r="D18" s="7"/>
      <c r="E18" s="7"/>
      <c r="F18" s="7"/>
      <c r="G18" s="7"/>
    </row>
    <row r="19" spans="1:7" s="32" customFormat="1" x14ac:dyDescent="0.25">
      <c r="A19" s="14" t="s">
        <v>384</v>
      </c>
      <c r="B19" s="15">
        <v>0</v>
      </c>
      <c r="C19" s="15">
        <v>9926071.0700000003</v>
      </c>
      <c r="D19" s="15">
        <v>9926071.0700000003</v>
      </c>
      <c r="E19" s="15">
        <v>9926071.0700000003</v>
      </c>
      <c r="F19" s="15">
        <v>4648472.79</v>
      </c>
      <c r="G19" s="15">
        <v>0</v>
      </c>
    </row>
    <row r="20" spans="1:7" s="32" customFormat="1" x14ac:dyDescent="0.25">
      <c r="A20" s="82" t="s">
        <v>442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2" customFormat="1" x14ac:dyDescent="0.25">
      <c r="A21" s="82" t="s">
        <v>443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2" customFormat="1" x14ac:dyDescent="0.25">
      <c r="A22" s="82" t="s">
        <v>444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2" customFormat="1" x14ac:dyDescent="0.25">
      <c r="A23" s="82" t="s">
        <v>445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32" customFormat="1" x14ac:dyDescent="0.25">
      <c r="A24" s="82" t="s">
        <v>446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32" customFormat="1" x14ac:dyDescent="0.25">
      <c r="A25" s="82" t="s">
        <v>447</v>
      </c>
      <c r="B25" s="10">
        <v>0</v>
      </c>
      <c r="C25" s="10">
        <v>9926071.0700000003</v>
      </c>
      <c r="D25" s="10">
        <v>9926071.0700000003</v>
      </c>
      <c r="E25" s="10">
        <v>9926071.0700000003</v>
      </c>
      <c r="F25" s="10">
        <v>4648472.79</v>
      </c>
      <c r="G25" s="10">
        <v>0</v>
      </c>
    </row>
    <row r="26" spans="1:7" s="32" customFormat="1" x14ac:dyDescent="0.25">
      <c r="A26" s="82" t="s">
        <v>448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32" customFormat="1" x14ac:dyDescent="0.25">
      <c r="A27" s="82" t="s">
        <v>449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25">
      <c r="A28" s="82" t="s">
        <v>450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7">
        <v>0</v>
      </c>
    </row>
    <row r="29" spans="1:7" x14ac:dyDescent="0.25">
      <c r="A29" s="14" t="s">
        <v>380</v>
      </c>
      <c r="B29" s="15">
        <v>233470575.67000002</v>
      </c>
      <c r="C29" s="15">
        <v>97064846.74000001</v>
      </c>
      <c r="D29" s="15">
        <v>330535422.40999997</v>
      </c>
      <c r="E29" s="15">
        <v>249361587.56999999</v>
      </c>
      <c r="F29" s="15">
        <v>232272361.88</v>
      </c>
      <c r="G29" s="15">
        <v>81173834.840000004</v>
      </c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36D3C848-C662-4079-B870-2ED9B0FDE39E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18EE6-D1F8-48FE-A721-077F372993DF}">
  <dimension ref="A1:XFC78"/>
  <sheetViews>
    <sheetView topLeftCell="A46" workbookViewId="0">
      <selection activeCell="A6" sqref="A6:G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118" t="s">
        <v>385</v>
      </c>
      <c r="B1" s="119"/>
      <c r="C1" s="119"/>
      <c r="D1" s="119"/>
      <c r="E1" s="119"/>
      <c r="F1" s="119"/>
      <c r="G1" s="119"/>
    </row>
    <row r="2" spans="1:7" x14ac:dyDescent="0.25">
      <c r="A2" s="99" t="s">
        <v>451</v>
      </c>
      <c r="B2" s="100"/>
      <c r="C2" s="100"/>
      <c r="D2" s="100"/>
      <c r="E2" s="100"/>
      <c r="F2" s="100"/>
      <c r="G2" s="101"/>
    </row>
    <row r="3" spans="1:7" x14ac:dyDescent="0.25">
      <c r="A3" s="102" t="s">
        <v>386</v>
      </c>
      <c r="B3" s="103"/>
      <c r="C3" s="103"/>
      <c r="D3" s="103"/>
      <c r="E3" s="103"/>
      <c r="F3" s="103"/>
      <c r="G3" s="104"/>
    </row>
    <row r="4" spans="1:7" x14ac:dyDescent="0.25">
      <c r="A4" s="102" t="s">
        <v>387</v>
      </c>
      <c r="B4" s="103"/>
      <c r="C4" s="103"/>
      <c r="D4" s="103"/>
      <c r="E4" s="103"/>
      <c r="F4" s="103"/>
      <c r="G4" s="104"/>
    </row>
    <row r="5" spans="1:7" x14ac:dyDescent="0.25">
      <c r="A5" s="102" t="s">
        <v>459</v>
      </c>
      <c r="B5" s="103"/>
      <c r="C5" s="103"/>
      <c r="D5" s="103"/>
      <c r="E5" s="103"/>
      <c r="F5" s="103"/>
      <c r="G5" s="104"/>
    </row>
    <row r="6" spans="1:7" x14ac:dyDescent="0.25">
      <c r="A6" s="105" t="s">
        <v>2</v>
      </c>
      <c r="B6" s="106"/>
      <c r="C6" s="106"/>
      <c r="D6" s="106"/>
      <c r="E6" s="106"/>
      <c r="F6" s="106"/>
      <c r="G6" s="107"/>
    </row>
    <row r="7" spans="1:7" x14ac:dyDescent="0.25">
      <c r="A7" s="103" t="s">
        <v>4</v>
      </c>
      <c r="B7" s="105" t="s">
        <v>299</v>
      </c>
      <c r="C7" s="106"/>
      <c r="D7" s="106"/>
      <c r="E7" s="106"/>
      <c r="F7" s="107"/>
      <c r="G7" s="115" t="s">
        <v>388</v>
      </c>
    </row>
    <row r="8" spans="1:7" ht="30.75" customHeight="1" x14ac:dyDescent="0.25">
      <c r="A8" s="103"/>
      <c r="B8" s="62" t="s">
        <v>301</v>
      </c>
      <c r="C8" s="25" t="s">
        <v>389</v>
      </c>
      <c r="D8" s="62" t="s">
        <v>303</v>
      </c>
      <c r="E8" s="62" t="s">
        <v>187</v>
      </c>
      <c r="F8" s="83" t="s">
        <v>204</v>
      </c>
      <c r="G8" s="114"/>
    </row>
    <row r="9" spans="1:7" x14ac:dyDescent="0.25">
      <c r="A9" s="63" t="s">
        <v>390</v>
      </c>
      <c r="B9" s="84">
        <v>233470575.67000002</v>
      </c>
      <c r="C9" s="84">
        <v>87138775.670000017</v>
      </c>
      <c r="D9" s="84">
        <v>320609351.33999997</v>
      </c>
      <c r="E9" s="84">
        <v>239435516.5</v>
      </c>
      <c r="F9" s="84">
        <v>227623889.09</v>
      </c>
      <c r="G9" s="84">
        <v>81173834.839999974</v>
      </c>
    </row>
    <row r="10" spans="1:7" x14ac:dyDescent="0.25">
      <c r="A10" s="46" t="s">
        <v>391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</row>
    <row r="11" spans="1:7" x14ac:dyDescent="0.25">
      <c r="A11" s="66" t="s">
        <v>392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</row>
    <row r="12" spans="1:7" x14ac:dyDescent="0.25">
      <c r="A12" s="66" t="s">
        <v>393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</row>
    <row r="13" spans="1:7" x14ac:dyDescent="0.25">
      <c r="A13" s="66" t="s">
        <v>394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</row>
    <row r="14" spans="1:7" x14ac:dyDescent="0.25">
      <c r="A14" s="66" t="s">
        <v>395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</row>
    <row r="15" spans="1:7" x14ac:dyDescent="0.25">
      <c r="A15" s="66" t="s">
        <v>396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</row>
    <row r="16" spans="1:7" x14ac:dyDescent="0.25">
      <c r="A16" s="66" t="s">
        <v>397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</row>
    <row r="17" spans="1:7" x14ac:dyDescent="0.25">
      <c r="A17" s="66" t="s">
        <v>398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7" x14ac:dyDescent="0.25">
      <c r="A18" s="66" t="s">
        <v>399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</row>
    <row r="19" spans="1:7" x14ac:dyDescent="0.25">
      <c r="A19" s="46" t="s">
        <v>400</v>
      </c>
      <c r="B19" s="85">
        <v>233470575.67000002</v>
      </c>
      <c r="C19" s="85">
        <v>87138775.670000017</v>
      </c>
      <c r="D19" s="85">
        <v>320609351.33999997</v>
      </c>
      <c r="E19" s="85">
        <v>239435516.5</v>
      </c>
      <c r="F19" s="85">
        <v>227623889.09</v>
      </c>
      <c r="G19" s="85">
        <v>81173834.839999974</v>
      </c>
    </row>
    <row r="20" spans="1:7" x14ac:dyDescent="0.25">
      <c r="A20" s="66" t="s">
        <v>401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</row>
    <row r="21" spans="1:7" x14ac:dyDescent="0.25">
      <c r="A21" s="66" t="s">
        <v>402</v>
      </c>
      <c r="B21" s="85">
        <v>233470575.67000002</v>
      </c>
      <c r="C21" s="85">
        <v>87138775.670000017</v>
      </c>
      <c r="D21" s="85">
        <v>320609351.33999997</v>
      </c>
      <c r="E21" s="85">
        <v>239435516.5</v>
      </c>
      <c r="F21" s="85">
        <v>227623889.09</v>
      </c>
      <c r="G21" s="85">
        <v>81173834.839999974</v>
      </c>
    </row>
    <row r="22" spans="1:7" x14ac:dyDescent="0.25">
      <c r="A22" s="66" t="s">
        <v>403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</row>
    <row r="23" spans="1:7" x14ac:dyDescent="0.25">
      <c r="A23" s="66" t="s">
        <v>404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</row>
    <row r="24" spans="1:7" x14ac:dyDescent="0.25">
      <c r="A24" s="66" t="s">
        <v>405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</row>
    <row r="25" spans="1:7" x14ac:dyDescent="0.25">
      <c r="A25" s="66" t="s">
        <v>406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7" x14ac:dyDescent="0.25">
      <c r="A26" s="66" t="s">
        <v>407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</row>
    <row r="27" spans="1:7" x14ac:dyDescent="0.25">
      <c r="A27" s="46" t="s">
        <v>408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</row>
    <row r="28" spans="1:7" x14ac:dyDescent="0.25">
      <c r="A28" s="67" t="s">
        <v>409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</row>
    <row r="29" spans="1:7" x14ac:dyDescent="0.25">
      <c r="A29" s="66" t="s">
        <v>410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</row>
    <row r="30" spans="1:7" x14ac:dyDescent="0.25">
      <c r="A30" s="66" t="s">
        <v>411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</row>
    <row r="31" spans="1:7" x14ac:dyDescent="0.25">
      <c r="A31" s="66" t="s">
        <v>412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</row>
    <row r="32" spans="1:7" x14ac:dyDescent="0.25">
      <c r="A32" s="66" t="s">
        <v>413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</row>
    <row r="33" spans="1:7" x14ac:dyDescent="0.25">
      <c r="A33" s="66" t="s">
        <v>414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x14ac:dyDescent="0.25">
      <c r="A34" s="66" t="s">
        <v>415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66" t="s">
        <v>416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66" t="s">
        <v>417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</row>
    <row r="37" spans="1:7" ht="30" x14ac:dyDescent="0.25">
      <c r="A37" s="86" t="s">
        <v>418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</row>
    <row r="38" spans="1:7" x14ac:dyDescent="0.25">
      <c r="A38" s="67" t="s">
        <v>419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</row>
    <row r="39" spans="1:7" ht="30" x14ac:dyDescent="0.25">
      <c r="A39" s="67" t="s">
        <v>420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</row>
    <row r="40" spans="1:7" x14ac:dyDescent="0.25">
      <c r="A40" s="67" t="s">
        <v>421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</row>
    <row r="41" spans="1:7" x14ac:dyDescent="0.25">
      <c r="A41" s="67" t="s">
        <v>422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</row>
    <row r="42" spans="1:7" x14ac:dyDescent="0.25">
      <c r="A42" s="67"/>
      <c r="B42" s="85"/>
      <c r="C42" s="85"/>
      <c r="D42" s="85"/>
      <c r="E42" s="85"/>
      <c r="F42" s="85"/>
      <c r="G42" s="85"/>
    </row>
    <row r="43" spans="1:7" x14ac:dyDescent="0.25">
      <c r="A43" s="14" t="s">
        <v>423</v>
      </c>
      <c r="B43" s="87">
        <v>0</v>
      </c>
      <c r="C43" s="87">
        <v>9926071.0700000003</v>
      </c>
      <c r="D43" s="87">
        <v>9926071.0700000003</v>
      </c>
      <c r="E43" s="87">
        <v>9926071.0700000003</v>
      </c>
      <c r="F43" s="87">
        <v>4648472.79</v>
      </c>
      <c r="G43" s="87">
        <v>0</v>
      </c>
    </row>
    <row r="44" spans="1:7" x14ac:dyDescent="0.25">
      <c r="A44" s="46" t="s">
        <v>424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</row>
    <row r="45" spans="1:7" x14ac:dyDescent="0.25">
      <c r="A45" s="67" t="s">
        <v>392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</row>
    <row r="46" spans="1:7" x14ac:dyDescent="0.25">
      <c r="A46" s="67" t="s">
        <v>393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</row>
    <row r="47" spans="1:7" x14ac:dyDescent="0.25">
      <c r="A47" s="67" t="s">
        <v>394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</row>
    <row r="48" spans="1:7" x14ac:dyDescent="0.25">
      <c r="A48" s="67" t="s">
        <v>395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</row>
    <row r="49" spans="1:7" x14ac:dyDescent="0.25">
      <c r="A49" s="67" t="s">
        <v>396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</row>
    <row r="50" spans="1:7" x14ac:dyDescent="0.25">
      <c r="A50" s="67" t="s">
        <v>397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</row>
    <row r="51" spans="1:7" x14ac:dyDescent="0.25">
      <c r="A51" s="67" t="s">
        <v>398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</row>
    <row r="52" spans="1:7" x14ac:dyDescent="0.25">
      <c r="A52" s="67" t="s">
        <v>399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</row>
    <row r="53" spans="1:7" x14ac:dyDescent="0.25">
      <c r="A53" s="46" t="s">
        <v>400</v>
      </c>
      <c r="B53" s="85">
        <v>0</v>
      </c>
      <c r="C53" s="85">
        <v>9926071.0700000003</v>
      </c>
      <c r="D53" s="85">
        <v>9926071.0700000003</v>
      </c>
      <c r="E53" s="85">
        <v>9926071.0700000003</v>
      </c>
      <c r="F53" s="85">
        <v>4648472.79</v>
      </c>
      <c r="G53" s="85">
        <v>0</v>
      </c>
    </row>
    <row r="54" spans="1:7" x14ac:dyDescent="0.25">
      <c r="A54" s="67" t="s">
        <v>401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</row>
    <row r="55" spans="1:7" x14ac:dyDescent="0.25">
      <c r="A55" s="67" t="s">
        <v>402</v>
      </c>
      <c r="B55" s="85">
        <v>0</v>
      </c>
      <c r="C55" s="85">
        <v>9926071.0700000003</v>
      </c>
      <c r="D55" s="85">
        <v>9926071.0700000003</v>
      </c>
      <c r="E55" s="85">
        <v>9926071.0700000003</v>
      </c>
      <c r="F55" s="85">
        <v>4648472.79</v>
      </c>
      <c r="G55" s="85">
        <v>0</v>
      </c>
    </row>
    <row r="56" spans="1:7" x14ac:dyDescent="0.25">
      <c r="A56" s="67" t="s">
        <v>403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</row>
    <row r="57" spans="1:7" x14ac:dyDescent="0.25">
      <c r="A57" s="68" t="s">
        <v>404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</row>
    <row r="58" spans="1:7" x14ac:dyDescent="0.25">
      <c r="A58" s="67" t="s">
        <v>405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</row>
    <row r="59" spans="1:7" x14ac:dyDescent="0.25">
      <c r="A59" s="67" t="s">
        <v>406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</row>
    <row r="60" spans="1:7" x14ac:dyDescent="0.25">
      <c r="A60" s="67" t="s">
        <v>407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</row>
    <row r="61" spans="1:7" x14ac:dyDescent="0.25">
      <c r="A61" s="46" t="s">
        <v>408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</row>
    <row r="62" spans="1:7" x14ac:dyDescent="0.25">
      <c r="A62" s="67" t="s">
        <v>409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</row>
    <row r="63" spans="1:7" x14ac:dyDescent="0.25">
      <c r="A63" s="67" t="s">
        <v>410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</row>
    <row r="64" spans="1:7" x14ac:dyDescent="0.25">
      <c r="A64" s="67" t="s">
        <v>411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</row>
    <row r="65" spans="1:7" x14ac:dyDescent="0.25">
      <c r="A65" s="67" t="s">
        <v>412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</row>
    <row r="66" spans="1:7" x14ac:dyDescent="0.25">
      <c r="A66" s="67" t="s">
        <v>413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</row>
    <row r="67" spans="1:7" x14ac:dyDescent="0.25">
      <c r="A67" s="67" t="s">
        <v>414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</row>
    <row r="68" spans="1:7" x14ac:dyDescent="0.25">
      <c r="A68" s="67" t="s">
        <v>415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</row>
    <row r="69" spans="1:7" x14ac:dyDescent="0.25">
      <c r="A69" s="67" t="s">
        <v>416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</row>
    <row r="70" spans="1:7" x14ac:dyDescent="0.25">
      <c r="A70" s="67" t="s">
        <v>417</v>
      </c>
      <c r="B70" s="85">
        <v>0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</row>
    <row r="71" spans="1:7" x14ac:dyDescent="0.25">
      <c r="A71" s="86" t="s">
        <v>425</v>
      </c>
      <c r="B71" s="88">
        <v>0</v>
      </c>
      <c r="C71" s="88">
        <v>0</v>
      </c>
      <c r="D71" s="88">
        <v>0</v>
      </c>
      <c r="E71" s="88">
        <v>0</v>
      </c>
      <c r="F71" s="88">
        <v>0</v>
      </c>
      <c r="G71" s="88">
        <v>0</v>
      </c>
    </row>
    <row r="72" spans="1:7" x14ac:dyDescent="0.25">
      <c r="A72" s="67" t="s">
        <v>419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</row>
    <row r="73" spans="1:7" ht="30" x14ac:dyDescent="0.25">
      <c r="A73" s="67" t="s">
        <v>420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</row>
    <row r="74" spans="1:7" x14ac:dyDescent="0.25">
      <c r="A74" s="67" t="s">
        <v>421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</row>
    <row r="75" spans="1:7" x14ac:dyDescent="0.25">
      <c r="A75" s="67" t="s">
        <v>422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</row>
    <row r="76" spans="1:7" x14ac:dyDescent="0.25">
      <c r="A76" s="7"/>
      <c r="B76" s="89"/>
      <c r="C76" s="89"/>
      <c r="D76" s="89"/>
      <c r="E76" s="89"/>
      <c r="F76" s="89"/>
      <c r="G76" s="89"/>
    </row>
    <row r="77" spans="1:7" x14ac:dyDescent="0.25">
      <c r="A77" s="14" t="s">
        <v>380</v>
      </c>
      <c r="B77" s="87">
        <v>233470575.67000002</v>
      </c>
      <c r="C77" s="87">
        <v>97064846.74000001</v>
      </c>
      <c r="D77" s="87">
        <v>330535422.40999997</v>
      </c>
      <c r="E77" s="87">
        <v>249361587.56999999</v>
      </c>
      <c r="F77" s="87">
        <v>232272361.88</v>
      </c>
      <c r="G77" s="87">
        <v>81173834.839999974</v>
      </c>
    </row>
    <row r="78" spans="1:7" x14ac:dyDescent="0.25">
      <c r="A78" s="21"/>
      <c r="B78" s="90"/>
      <c r="C78" s="90"/>
      <c r="D78" s="90"/>
      <c r="E78" s="90"/>
      <c r="F78" s="90"/>
      <c r="G78" s="9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708F2C9C-6222-4FC6-B604-3E124E45050D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25A1-A647-468F-9846-BA4AFAF88AD6}">
  <dimension ref="A1:G34"/>
  <sheetViews>
    <sheetView workbookViewId="0">
      <selection activeCell="A6" sqref="A6:G6"/>
    </sheetView>
  </sheetViews>
  <sheetFormatPr baseColWidth="10" defaultColWidth="0" defaultRowHeight="15" zeroHeight="1" x14ac:dyDescent="0.25"/>
  <cols>
    <col min="1" max="1" width="111.85546875" customWidth="1"/>
    <col min="2" max="6" width="20.7109375" style="97" customWidth="1"/>
    <col min="7" max="7" width="17.5703125" style="97" customWidth="1"/>
    <col min="8" max="16384" width="10.85546875" hidden="1"/>
  </cols>
  <sheetData>
    <row r="1" spans="1:7" ht="21" x14ac:dyDescent="0.25">
      <c r="A1" s="116" t="s">
        <v>426</v>
      </c>
      <c r="B1" s="113"/>
      <c r="C1" s="113"/>
      <c r="D1" s="113"/>
      <c r="E1" s="113"/>
      <c r="F1" s="113"/>
      <c r="G1" s="113"/>
    </row>
    <row r="2" spans="1:7" x14ac:dyDescent="0.25">
      <c r="A2" s="99" t="s">
        <v>451</v>
      </c>
      <c r="B2" s="100"/>
      <c r="C2" s="100"/>
      <c r="D2" s="100"/>
      <c r="E2" s="100"/>
      <c r="F2" s="100"/>
      <c r="G2" s="101"/>
    </row>
    <row r="3" spans="1:7" x14ac:dyDescent="0.25">
      <c r="A3" s="102" t="s">
        <v>297</v>
      </c>
      <c r="B3" s="103"/>
      <c r="C3" s="103"/>
      <c r="D3" s="103"/>
      <c r="E3" s="103"/>
      <c r="F3" s="103"/>
      <c r="G3" s="104"/>
    </row>
    <row r="4" spans="1:7" x14ac:dyDescent="0.25">
      <c r="A4" s="102" t="s">
        <v>427</v>
      </c>
      <c r="B4" s="103"/>
      <c r="C4" s="103"/>
      <c r="D4" s="103"/>
      <c r="E4" s="103"/>
      <c r="F4" s="103"/>
      <c r="G4" s="104"/>
    </row>
    <row r="5" spans="1:7" x14ac:dyDescent="0.25">
      <c r="A5" s="102" t="s">
        <v>459</v>
      </c>
      <c r="B5" s="103"/>
      <c r="C5" s="103"/>
      <c r="D5" s="103"/>
      <c r="E5" s="103"/>
      <c r="F5" s="103"/>
      <c r="G5" s="104"/>
    </row>
    <row r="6" spans="1:7" x14ac:dyDescent="0.25">
      <c r="A6" s="105" t="s">
        <v>2</v>
      </c>
      <c r="B6" s="106"/>
      <c r="C6" s="106"/>
      <c r="D6" s="106"/>
      <c r="E6" s="106"/>
      <c r="F6" s="106"/>
      <c r="G6" s="107"/>
    </row>
    <row r="7" spans="1:7" x14ac:dyDescent="0.25">
      <c r="A7" s="110" t="s">
        <v>428</v>
      </c>
      <c r="B7" s="114" t="s">
        <v>299</v>
      </c>
      <c r="C7" s="114"/>
      <c r="D7" s="114"/>
      <c r="E7" s="114"/>
      <c r="F7" s="114"/>
      <c r="G7" s="114" t="s">
        <v>300</v>
      </c>
    </row>
    <row r="8" spans="1:7" ht="30" x14ac:dyDescent="0.25">
      <c r="A8" s="111"/>
      <c r="B8" s="25" t="s">
        <v>301</v>
      </c>
      <c r="C8" s="91" t="s">
        <v>389</v>
      </c>
      <c r="D8" s="91" t="s">
        <v>232</v>
      </c>
      <c r="E8" s="91" t="s">
        <v>187</v>
      </c>
      <c r="F8" s="91" t="s">
        <v>204</v>
      </c>
      <c r="G8" s="120"/>
    </row>
    <row r="9" spans="1:7" x14ac:dyDescent="0.25">
      <c r="A9" s="63" t="s">
        <v>429</v>
      </c>
      <c r="B9" s="92">
        <v>89364196.400000006</v>
      </c>
      <c r="C9" s="92">
        <v>0</v>
      </c>
      <c r="D9" s="92">
        <v>89364196.400000006</v>
      </c>
      <c r="E9" s="92">
        <v>85338362.299999997</v>
      </c>
      <c r="F9" s="92">
        <v>83822469.390000001</v>
      </c>
      <c r="G9" s="92">
        <v>4025834.1000000089</v>
      </c>
    </row>
    <row r="10" spans="1:7" x14ac:dyDescent="0.25">
      <c r="A10" s="46" t="s">
        <v>430</v>
      </c>
      <c r="B10" s="93">
        <v>89364196.400000006</v>
      </c>
      <c r="C10" s="93">
        <v>0</v>
      </c>
      <c r="D10" s="93">
        <v>89364196.400000006</v>
      </c>
      <c r="E10" s="93">
        <v>85338362.299999997</v>
      </c>
      <c r="F10" s="93">
        <v>83822469.390000001</v>
      </c>
      <c r="G10" s="93">
        <v>4025834.1000000089</v>
      </c>
    </row>
    <row r="11" spans="1:7" x14ac:dyDescent="0.25">
      <c r="A11" s="46" t="s">
        <v>431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</row>
    <row r="12" spans="1:7" x14ac:dyDescent="0.25">
      <c r="A12" s="46" t="s">
        <v>432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</row>
    <row r="13" spans="1:7" x14ac:dyDescent="0.25">
      <c r="A13" s="66" t="s">
        <v>433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</row>
    <row r="14" spans="1:7" x14ac:dyDescent="0.25">
      <c r="A14" s="66" t="s">
        <v>434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</row>
    <row r="15" spans="1:7" x14ac:dyDescent="0.25">
      <c r="A15" s="46" t="s">
        <v>435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</row>
    <row r="16" spans="1:7" x14ac:dyDescent="0.25">
      <c r="A16" s="86" t="s">
        <v>436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</row>
    <row r="17" spans="1:7" x14ac:dyDescent="0.25">
      <c r="A17" s="66" t="s">
        <v>437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</row>
    <row r="18" spans="1:7" x14ac:dyDescent="0.25">
      <c r="A18" s="66" t="s">
        <v>438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</row>
    <row r="19" spans="1:7" x14ac:dyDescent="0.25">
      <c r="A19" s="46" t="s">
        <v>439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</row>
    <row r="20" spans="1:7" x14ac:dyDescent="0.25">
      <c r="A20" s="7"/>
      <c r="B20" s="94"/>
      <c r="C20" s="94"/>
      <c r="D20" s="94"/>
      <c r="E20" s="94"/>
      <c r="F20" s="94"/>
      <c r="G20" s="94"/>
    </row>
    <row r="21" spans="1:7" s="32" customFormat="1" x14ac:dyDescent="0.25">
      <c r="A21" s="95" t="s">
        <v>440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</row>
    <row r="22" spans="1:7" s="32" customFormat="1" x14ac:dyDescent="0.25">
      <c r="A22" s="46" t="s">
        <v>430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</row>
    <row r="23" spans="1:7" s="32" customFormat="1" x14ac:dyDescent="0.25">
      <c r="A23" s="46" t="s">
        <v>431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</row>
    <row r="24" spans="1:7" s="32" customFormat="1" x14ac:dyDescent="0.25">
      <c r="A24" s="46" t="s">
        <v>432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</row>
    <row r="25" spans="1:7" s="32" customFormat="1" x14ac:dyDescent="0.25">
      <c r="A25" s="66" t="s">
        <v>433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</row>
    <row r="26" spans="1:7" s="32" customFormat="1" x14ac:dyDescent="0.25">
      <c r="A26" s="66" t="s">
        <v>434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</row>
    <row r="27" spans="1:7" s="32" customFormat="1" x14ac:dyDescent="0.25">
      <c r="A27" s="46" t="s">
        <v>435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</row>
    <row r="28" spans="1:7" s="32" customFormat="1" x14ac:dyDescent="0.25">
      <c r="A28" s="86" t="s">
        <v>436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</row>
    <row r="29" spans="1:7" s="32" customFormat="1" x14ac:dyDescent="0.25">
      <c r="A29" s="66" t="s">
        <v>437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</row>
    <row r="30" spans="1:7" s="32" customFormat="1" x14ac:dyDescent="0.25">
      <c r="A30" s="66" t="s">
        <v>438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</row>
    <row r="31" spans="1:7" s="32" customFormat="1" x14ac:dyDescent="0.25">
      <c r="A31" s="46" t="s">
        <v>439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</row>
    <row r="32" spans="1:7" x14ac:dyDescent="0.25">
      <c r="A32" s="7"/>
      <c r="B32" s="94"/>
      <c r="C32" s="94"/>
      <c r="D32" s="94"/>
      <c r="E32" s="94"/>
      <c r="F32" s="94"/>
      <c r="G32" s="94"/>
    </row>
    <row r="33" spans="1:7" x14ac:dyDescent="0.25">
      <c r="A33" s="14" t="s">
        <v>441</v>
      </c>
      <c r="B33" s="92">
        <v>89364196.400000006</v>
      </c>
      <c r="C33" s="92">
        <v>0</v>
      </c>
      <c r="D33" s="92">
        <v>89364196.400000006</v>
      </c>
      <c r="E33" s="92">
        <v>85338362.299999997</v>
      </c>
      <c r="F33" s="92">
        <v>83822469.390000001</v>
      </c>
      <c r="G33" s="92">
        <v>4025834.1000000089</v>
      </c>
    </row>
    <row r="34" spans="1:7" x14ac:dyDescent="0.25">
      <c r="A34" s="21"/>
      <c r="B34" s="96"/>
      <c r="C34" s="96"/>
      <c r="D34" s="96"/>
      <c r="E34" s="96"/>
      <c r="F34" s="96"/>
      <c r="G34" s="9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5B7B1AFC-B2FB-496B-B2ED-DBA8102F77D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67</vt:i4>
      </vt:variant>
    </vt:vector>
  </HeadingPairs>
  <TitlesOfParts>
    <vt:vector size="80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7a</vt:lpstr>
      <vt:lpstr>7b</vt:lpstr>
      <vt:lpstr>7c</vt:lpstr>
      <vt:lpstr>7d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admin11</dc:creator>
  <cp:lastModifiedBy>admin11</cp:lastModifiedBy>
  <cp:lastPrinted>2022-07-12T21:28:40Z</cp:lastPrinted>
  <dcterms:created xsi:type="dcterms:W3CDTF">2022-04-19T22:51:09Z</dcterms:created>
  <dcterms:modified xsi:type="dcterms:W3CDTF">2023-02-18T02:45:31Z</dcterms:modified>
</cp:coreProperties>
</file>