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CP 2024\MPIO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E53" i="59" l="1"/>
  <c r="F53" i="59"/>
  <c r="G53" i="59"/>
  <c r="D53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265" i="59"/>
  <c r="C257" i="59"/>
  <c r="C253" i="59"/>
  <c r="C242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196" i="59" l="1"/>
  <c r="D221" i="59" l="1"/>
  <c r="D220" i="59"/>
  <c r="D219" i="59"/>
  <c r="D217" i="59"/>
  <c r="D216" i="59"/>
  <c r="D215" i="59"/>
  <c r="D214" i="59"/>
  <c r="D213" i="59"/>
  <c r="D212" i="59"/>
  <c r="D211" i="59"/>
  <c r="D210" i="59"/>
  <c r="D209" i="59"/>
  <c r="C200" i="60" l="1"/>
  <c r="D16" i="62" l="1"/>
  <c r="C16" i="62"/>
  <c r="C139" i="59"/>
  <c r="C130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246" i="59" l="1"/>
  <c r="C232" i="59"/>
  <c r="C225" i="59"/>
  <c r="G218" i="59"/>
  <c r="F218" i="59"/>
  <c r="E218" i="59"/>
  <c r="D218" i="59"/>
  <c r="C218" i="59"/>
  <c r="G208" i="59"/>
  <c r="F208" i="59"/>
  <c r="E208" i="59"/>
  <c r="D208" i="59"/>
  <c r="C208" i="59"/>
  <c r="C201" i="59"/>
  <c r="C190" i="59"/>
  <c r="C180" i="59"/>
  <c r="E174" i="59"/>
  <c r="D174" i="59"/>
  <c r="C174" i="59"/>
  <c r="E162" i="59"/>
  <c r="D162" i="59"/>
  <c r="C162" i="59"/>
  <c r="E154" i="59"/>
  <c r="D154" i="59"/>
  <c r="C154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<sst xmlns="http://schemas.openxmlformats.org/spreadsheetml/2006/main" count="1066" uniqueCount="713">
  <si>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</si>
  <si>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</si>
  <si>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</si>
  <si>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</si>
  <si>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</si>
  <si>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</si>
  <si>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</si>
  <si>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</si>
  <si>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</si>
  <si>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</si>
  <si>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</si>
  <si>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</si>
  <si>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</si>
  <si>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</si>
  <si>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</si>
  <si>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</si>
  <si>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</si>
  <si>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</si>
  <si>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</si>
  <si>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</si>
  <si>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</si>
  <si>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</si>
  <si>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</si>
  <si>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</si>
  <si>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</si>
  <si>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</si>
  <si>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</si>
  <si>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</si>
  <si>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</si>
  <si>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</si>
  <si>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</si>
  <si>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</si>
  <si>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</si>
  <si>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</si>
  <si>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</si>
  <si>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</si>
  <si>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</si>
  <si>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</si>
  <si>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</si>
  <si>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</si>
  <si>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</si>
  <si>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</si>
  <si>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</si>
  <si>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</si>
  <si>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</si>
  <si>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</si>
  <si>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</si>
  <si>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</si>
  <si>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</si>
  <si>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</si>
  <si>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</si>
  <si>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</si>
  <si>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</si>
  <si>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</si>
  <si>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</si>
  <si>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</si>
  <si>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</si>
  <si>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</si>
  <si>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</si>
  <si>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</si>
  <si>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</si>
  <si>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</si>
  <si>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</si>
  <si>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</si>
  <si>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</si>
  <si>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</si>
  <si>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</si>
  <si>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</si>
  <si>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</si>
  <si>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</si>
  <si>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</si>
  <si>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</si>
  <si>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</si>
  <si>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</si>
  <si>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</si>
  <si>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</si>
  <si>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</si>
  <si>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</si>
  <si>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</si>
  <si>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</si>
  <si>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</si>
  <si>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</si>
  <si>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</si>
  <si>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</si>
  <si>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</si>
  <si>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</si>
  <si>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</si>
  <si>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</si>
  <si>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</si>
  <si>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</si>
  <si>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</si>
  <si>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</si>
  <si>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</si>
  <si>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</si>
  <si>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</si>
  <si>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</si>
  <si>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</si>
  <si>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</si>
  <si>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</si>
  <si>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</si>
  <si>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</si>
  <si>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</si>
  <si>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</si>
  <si>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</si>
  <si>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</si>
  <si>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</si>
  <si>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</si>
  <si>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</si>
  <si>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</si>
  <si>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</si>
  <si>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</si>
  <si>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</si>
  <si>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</si>
  <si>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</si>
  <si>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</si>
  <si>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</si>
  <si>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</si>
  <si>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</si>
  <si>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</si>
  <si>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</si>
  <si>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</si>
  <si>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</si>
  <si>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</si>
  <si>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</si>
  <si>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</si>
  <si>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</si>
  <si>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</si>
  <si>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</si>
  <si>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</si>
  <si>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</si>
  <si>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</si>
  <si>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</si>
  <si>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</si>
  <si>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</si>
  <si>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</si>
  <si>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</si>
  <si>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</si>
  <si>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</si>
  <si>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</si>
  <si>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</si>
  <si>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</si>
  <si>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</si>
  <si>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</si>
  <si>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</si>
  <si>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</si>
  <si>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</si>
  <si>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</si>
  <si>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</si>
  <si>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</si>
  <si>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</si>
  <si>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</si>
  <si>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</si>
  <si>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</si>
  <si>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</si>
  <si>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</si>
  <si>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</si>
  <si>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</si>
  <si>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</si>
  <si>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</si>
  <si>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</si>
  <si>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</si>
  <si>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</si>
  <si>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</si>
  <si>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</si>
  <si>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</si>
  <si>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</si>
  <si>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</si>
  <si>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</si>
  <si>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</si>
  <si>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</si>
  <si>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</si>
  <si>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</si>
  <si>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</si>
  <si>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</si>
  <si>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</si>
  <si>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</si>
  <si>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</si>
  <si>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</si>
  <si>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</si>
  <si>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</si>
  <si>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</si>
  <si>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</si>
  <si>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</si>
  <si>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</si>
  <si>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</si>
  <si>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</si>
  <si>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</si>
  <si>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</si>
  <si>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</si>
  <si>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</si>
  <si>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</si>
  <si>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</si>
  <si>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</si>
  <si>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</si>
  <si>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</si>
  <si>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</si>
  <si>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</si>
  <si>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</si>
  <si>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</si>
  <si>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</si>
  <si>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</si>
  <si>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</si>
  <si>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</si>
  <si>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</si>
  <si>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</si>
  <si>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</si>
  <si>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</si>
  <si>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</si>
  <si>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</si>
  <si>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</si>
  <si>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</si>
  <si>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</si>
  <si>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</si>
  <si>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</si>
  <si>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</si>
  <si>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</si>
  <si>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</si>
  <si>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</si>
  <si>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</si>
  <si>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</si>
  <si>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</si>
  <si>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</si>
  <si>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</si>
  <si>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</si>
  <si>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</si>
  <si>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</si>
  <si>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</si>
  <si>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</si>
  <si>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</si>
  <si>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</si>
  <si>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</si>
  <si>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</si>
  <si>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</si>
  <si>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</si>
  <si>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</si>
  <si>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</si>
  <si>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</si>
  <si>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</si>
  <si>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</si>
  <si>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</si>
  <si>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</si>
  <si>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</si>
  <si>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</si>
  <si>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</si>
  <si>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</si>
  <si>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</si>
  <si>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</si>
  <si>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</si>
  <si>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</si>
  <si>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</si>
  <si>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</si>
  <si>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</si>
  <si>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</si>
  <si>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</si>
  <si>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</si>
  <si>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</si>
  <si>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</si>
  <si>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</si>
  <si>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</si>
  <si>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</si>
  <si>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</si>
  <si>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</si>
  <si>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</si>
  <si>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</si>
  <si>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</si>
  <si>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</si>
  <si>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</si>
  <si>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</si>
  <si>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</si>
  <si>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</si>
  <si>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</si>
  <si>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</si>
  <si>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</si>
  <si>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</si>
  <si>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</si>
  <si>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</si>
  <si>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</si>
  <si>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</si>
  <si>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</si>
  <si>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</si>
  <si>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</si>
  <si>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</si>
  <si>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</si>
  <si>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</si>
  <si>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</si>
  <si>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</si>
  <si>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</si>
  <si>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</si>
  <si>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</si>
  <si>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</si>
  <si>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</si>
  <si>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</si>
  <si>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</si>
  <si>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</si>
  <si>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</si>
  <si>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</si>
  <si>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</si>
  <si>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</si>
  <si>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</si>
  <si>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</si>
  <si>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</si>
  <si>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</si>
  <si>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</si>
  <si>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</si>
  <si>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</si>
  <si>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</si>
  <si>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</si>
  <si>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</si>
  <si>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</si>
  <si>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</si>
  <si>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</si>
  <si>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</si>
  <si>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</si>
  <si>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</si>
  <si>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</si>
  <si>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</si>
  <si>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</si>
  <si>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</si>
  <si>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</si>
  <si>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</si>
  <si>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</si>
  <si>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</si>
  <si>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</si>
  <si>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</si>
  <si>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</si>
  <si>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</si>
  <si>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</si>
  <si>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</si>
  <si>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</si>
  <si>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</si>
  <si>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</si>
  <si>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</si>
  <si>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</si>
  <si>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</si>
  <si>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</si>
  <si>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</si>
  <si>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</si>
  <si>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</si>
  <si>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</si>
  <si>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</si>
  <si>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</si>
  <si>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</si>
  <si>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</si>
  <si>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</si>
  <si>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</si>
  <si>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</si>
  <si>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</si>
  <si>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</si>
  <si>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</si>
  <si>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</si>
  <si>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</si>
  <si>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</si>
  <si>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</si>
  <si>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</si>
  <si>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</si>
  <si>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</si>
  <si>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</si>
  <si>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</si>
  <si>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</si>
  <si>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</si>
  <si>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</si>
  <si>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</si>
  <si>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</si>
  <si>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</si>
  <si>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</si>
  <si>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</si>
  <si>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</si>
  <si>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</si>
  <si>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</si>
  <si>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</si>
  <si>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</si>
  <si>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</si>
  <si>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</si>
  <si>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</si>
  <si>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</si>
  <si>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</si>
  <si>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</si>
  <si>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</si>
  <si>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</si>
  <si>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</si>
  <si>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</si>
  <si>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</si>
  <si>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</si>
  <si>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</si>
  <si>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</si>
  <si>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</si>
  <si>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</si>
  <si>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</si>
  <si>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</si>
  <si>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</si>
  <si>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</si>
  <si>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</si>
  <si>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</si>
  <si>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</si>
  <si>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</si>
  <si>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</si>
  <si>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</si>
  <si>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</si>
  <si>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</si>
  <si>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</si>
  <si>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</si>
  <si>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</si>
  <si>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</si>
  <si>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</si>
  <si>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</si>
  <si>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</si>
  <si>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</si>
  <si>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</si>
  <si>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</si>
  <si>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</si>
  <si>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</si>
  <si>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</si>
  <si>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</si>
  <si>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</si>
  <si>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</si>
  <si>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</si>
  <si>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</si>
  <si>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</si>
  <si>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</si>
  <si>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</si>
  <si>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</si>
  <si>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</si>
  <si>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</si>
  <si>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</si>
  <si>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</si>
  <si>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</si>
  <si>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</si>
  <si>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</si>
  <si>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</si>
  <si>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</si>
  <si>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</si>
  <si>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</si>
  <si>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</si>
  <si>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</si>
  <si>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</si>
  <si>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</si>
  <si>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</si>
  <si>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</si>
  <si>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</si>
  <si>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</si>
  <si>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</si>
  <si>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</si>
  <si>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</si>
  <si>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</si>
  <si>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</si>
  <si>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</si>
  <si>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</si>
  <si>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</si>
  <si>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</si>
  <si>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</si>
  <si>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</si>
  <si>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</si>
  <si>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</si>
  <si>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</si>
  <si>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</si>
  <si>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</si>
  <si>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</si>
  <si>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</si>
  <si>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</si>
  <si>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</si>
  <si>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</si>
  <si>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</si>
  <si>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</si>
  <si>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</si>
  <si>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</si>
  <si>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</si>
  <si>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</si>
  <si>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</si>
  <si>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</si>
  <si>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</si>
  <si>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</si>
  <si>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</si>
  <si>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</si>
  <si>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</si>
  <si>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</si>
  <si>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</si>
  <si>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</si>
  <si>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</si>
  <si>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</si>
  <si>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</si>
  <si>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</si>
  <si>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</si>
  <si>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</si>
  <si>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</si>
  <si>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</si>
  <si>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</si>
  <si>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</si>
  <si>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</si>
  <si>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</si>
  <si>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</si>
  <si>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</si>
  <si>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</si>
  <si>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</si>
  <si>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</si>
  <si>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</si>
  <si>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</si>
  <si>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</si>
  <si>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</si>
  <si>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</si>
  <si>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</si>
  <si>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</si>
  <si>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</si>
  <si>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</si>
  <si>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</si>
  <si>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</si>
  <si>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</si>
  <si>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</si>
  <si>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</si>
  <si>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</si>
  <si>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</si>
  <si>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</si>
  <si>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</si>
  <si>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</si>
  <si>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</si>
  <si>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</si>
  <si>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</si>
  <si>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</si>
  <si>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</si>
  <si>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</si>
  <si>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</si>
  <si>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</si>
  <si>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</si>
  <si>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</si>
  <si>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</si>
  <si>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</si>
  <si>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</si>
  <si>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</si>
  <si>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</si>
  <si>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</si>
  <si>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</si>
  <si>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</si>
  <si>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</si>
  <si>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</si>
  <si>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</si>
  <si>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</si>
  <si>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</si>
  <si>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</si>
  <si>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</si>
  <si>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</si>
  <si>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</si>
  <si>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</si>
  <si>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</si>
  <si>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</si>
  <si>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</si>
  <si>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</si>
  <si>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</si>
  <si>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</si>
  <si>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</si>
  <si>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</si>
  <si>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</si>
  <si>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</si>
  <si>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</si>
  <si>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</si>
  <si>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</si>
  <si>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</si>
  <si>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</si>
  <si>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</si>
  <si>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</si>
  <si>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</si>
  <si>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</si>
  <si>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</si>
  <si>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</si>
  <si>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</si>
  <si>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</si>
  <si>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</si>
  <si>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</si>
  <si>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</si>
  <si>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</si>
  <si>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</si>
  <si>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</si>
  <si>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</si>
  <si>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</si>
  <si>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</si>
  <si>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</si>
  <si>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</si>
  <si>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</si>
  <si>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</si>
  <si>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</si>
  <si>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</si>
  <si>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</si>
  <si>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</si>
  <si>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</si>
  <si>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</si>
  <si>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</si>
  <si>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</si>
  <si>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</si>
  <si>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</si>
  <si>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</si>
  <si>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</si>
  <si>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</si>
  <si>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</si>
  <si>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</si>
  <si>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</si>
  <si>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</si>
  <si>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</si>
  <si>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</si>
  <si>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</si>
  <si>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</si>
  <si>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Guanajuato</t>
  </si>
  <si>
    <t>Del 1 de Enero al 31 de Diciembre de 2024</t>
  </si>
  <si>
    <t>Sueldos al personal base y de confianza</t>
  </si>
  <si>
    <t>Otras Prestaciones al personal base y de confianza</t>
  </si>
  <si>
    <t>Pago a prestadores de servicios profesionales, técnicos.</t>
  </si>
  <si>
    <t xml:space="preserve"> BAJIO #13119840201 </t>
  </si>
  <si>
    <t>98 TIIE (Inversión diaria)</t>
  </si>
  <si>
    <t>GOBIERNO DEL ESTADO</t>
  </si>
  <si>
    <t>SISTEMA MUNICIPAL DE AGUA POTABLE</t>
  </si>
  <si>
    <t>UNIDADES DE PRODUCCION RURAL</t>
  </si>
  <si>
    <t>COMISION DE DEPORTE DEL ESTADO</t>
  </si>
  <si>
    <t>FID 24444 FONDO PARA EL MEJORAMIENTO Y DESCENTRALIZACION AMBIENTAL DEL ESTADO DE GUANAJUATO</t>
  </si>
  <si>
    <t>CFE SUMINISTRADOR DE SERVICIOS</t>
  </si>
  <si>
    <t>GONZALEZ DIAZ JUAN MIGUEL</t>
  </si>
  <si>
    <t>VILLANUEVA MARTINEZ JOSE ALBERTO</t>
  </si>
  <si>
    <t>ROSALES GOMEZ DIANA LIZETTE</t>
  </si>
  <si>
    <t>ORTEGA VALLEJO ERNESTO</t>
  </si>
  <si>
    <t>TRONCOSO SANCHEZ JOSE GILBERTO</t>
  </si>
  <si>
    <t>RAMIREZ MONREAL J JESUS</t>
  </si>
  <si>
    <t>HERNANDEZ FLORES MIGUEL ANGEL</t>
  </si>
  <si>
    <t>GONZALEZ RAMIREZ ANTONIO</t>
  </si>
  <si>
    <t>LONA PADRON MARIA DEL CARMEN</t>
  </si>
  <si>
    <t>JOSE FRANCISCO GONZALEZ RAMIREZ</t>
  </si>
  <si>
    <t>ANTONIO CHAGOYAN HERNANDEZ</t>
  </si>
  <si>
    <t>JESUS ENRIQUE BRIONES MONTES</t>
  </si>
  <si>
    <t>Saldo del periodo y de ejercicios anteriores</t>
  </si>
  <si>
    <t>PEREZ VERA ANTONIO</t>
  </si>
  <si>
    <t>ALFARO CAMARGO CRISTIAN ISRAEL</t>
  </si>
  <si>
    <t>ARAUJO RODRIGUEZ IRVIN ANTONIO</t>
  </si>
  <si>
    <t>LANDAVERDE SAUCEDO RAMON</t>
  </si>
  <si>
    <t>RODRIGUEZ RAMIREZ EUGENIO</t>
  </si>
  <si>
    <t>RAMIREZ LEDESMA FABRICIO DAMIAN</t>
  </si>
  <si>
    <t>LOPEZ VIZGUERRA JAIME ALBERTO</t>
  </si>
  <si>
    <t xml:space="preserve">Anticipos de Sueldo </t>
  </si>
  <si>
    <t>VEGA SALAS JUAN PABLO</t>
  </si>
  <si>
    <t>MAYORGA CARMONA MA DE JESUS</t>
  </si>
  <si>
    <t>RANGEL CARRILLO DIANA GEORGINA</t>
  </si>
  <si>
    <t>GARCIA BARAJAS PEDRO EDUARDO</t>
  </si>
  <si>
    <t>JUAREZ JUAREZ GUSTAVO EDUARDO</t>
  </si>
  <si>
    <t>HERNANDEZ GUTIERREZ BENITA</t>
  </si>
  <si>
    <t>OFICINA DE CONVENCIONES Y VISITANTE</t>
  </si>
  <si>
    <t>TRABAJOS Y SERVICIOS GENERALES</t>
  </si>
  <si>
    <t>INSTITUTO MUNICIPAL DE PLANEACION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</si>
  <si>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</si>
  <si>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</si>
  <si>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</si>
  <si>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</si>
  <si>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</si>
  <si>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</si>
  <si>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</si>
  <si>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SERVICIO DE ADMINISTRACION</t>
  </si>
  <si>
    <t>ACARREOS Y PAVIMENTOS DEL BAJIO SA</t>
  </si>
  <si>
    <t>HDI SEGUROS SA DE CV</t>
  </si>
  <si>
    <t>INSTITUTO DE SEGURIDAD SOCIAL</t>
  </si>
  <si>
    <t>SECRETARIA DE FINANZAS INVERSION</t>
  </si>
  <si>
    <t>CONSTRUCCIONES OCTRIZ SA DE CV</t>
  </si>
  <si>
    <t>GONZALEZ MONTIEL NANCY ADRIANA</t>
  </si>
  <si>
    <t>REYES VARGAS ANA ELIZABETH</t>
  </si>
  <si>
    <t>CERVANTES RAMIREZ ELENA</t>
  </si>
  <si>
    <t>BARAJAS MORENO MARIA GUADALUPE</t>
  </si>
  <si>
    <t>GAMEZ ALAMILLA PATRICIA</t>
  </si>
  <si>
    <t>HERRERA TUDON ADRIANA</t>
  </si>
  <si>
    <t>RODRIGUEZ RAMONA</t>
  </si>
  <si>
    <t>DOMINGUEZ RANGEL MARTINA</t>
  </si>
  <si>
    <t>ESTRADA HERNANDEZ LUIS MANUEL</t>
  </si>
  <si>
    <t>ROJAS BARCENAS FELIX GERARDO</t>
  </si>
  <si>
    <t>RAMIREZ CHAVEZ ADRIANA</t>
  </si>
  <si>
    <t>LANDEROS RAMIREZ IRLANDA SARAHI</t>
  </si>
  <si>
    <t>ROCHA ARGOTE FERNANDO</t>
  </si>
  <si>
    <t>MIRELES GONZALEZ ANTONIO LEOBARDO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</si>
  <si>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</si>
  <si>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</si>
  <si>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</si>
  <si>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</si>
  <si>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</si>
  <si>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BARRIENTOS ZARATE SANDRA IVETTE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</si>
  <si>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</si>
  <si>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</si>
  <si>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</si>
  <si>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</si>
  <si>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</si>
  <si>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</si>
  <si>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FIGUEROA TRUJILLO MARIO GUADALUPE</t>
  </si>
  <si>
    <t>ORGANIZACION EMPRESARIAL POSTES</t>
  </si>
  <si>
    <t>JOVANA CECILIA MENDOZA MARTINEZ</t>
  </si>
  <si>
    <t>Saldo de anticipo a proveedores pendientes de amortizar.</t>
  </si>
  <si>
    <t>SECRETARIA DE LA DEFENSA NACIONAL</t>
  </si>
  <si>
    <t>JR.CONSTRUCCIONES MOVIMIENTOS Y</t>
  </si>
  <si>
    <t>AGUILAR GUTIERREZ JOEL HUMBERTO</t>
  </si>
  <si>
    <t>ADRIAN RAYAS ALVAREZ</t>
  </si>
  <si>
    <t>PEDRO ALBERTO GUTIERREZ LOZANO</t>
  </si>
  <si>
    <t>CONSTRUCCIONES RAMIREZ PALMA S A</t>
  </si>
  <si>
    <t>NAVARRETE MACIAS BENJAMIN</t>
  </si>
  <si>
    <t>RAMOS ARROYO LUIS HECTOR</t>
  </si>
  <si>
    <t>MOVIMIENTOS INDUSTRIALES DE LA</t>
  </si>
  <si>
    <t>URBANIZACIONES Y EDIFICACIONES</t>
  </si>
  <si>
    <t>JVR CONSTRUCCIONES SA DE CV</t>
  </si>
  <si>
    <t>MARCO ANTONIO MARTINEZ ORDAZ</t>
  </si>
  <si>
    <t>CONSTRUCTORA Y CONSULTORA VIAN</t>
  </si>
  <si>
    <t>INGENIO E INNOVACION DE LA</t>
  </si>
  <si>
    <t>CONSTRUCTORA COMERCIALIZADORA Y</t>
  </si>
  <si>
    <t>OMAR RAFAEL BARAJAS SOLIS</t>
  </si>
  <si>
    <t>FRANCISCO JAVIER SAUCEDO ROCHA</t>
  </si>
  <si>
    <t>FELIPE DE JESUS PEREZ AGUILERA</t>
  </si>
  <si>
    <t>SERVICIOS DE CONSULTORIA EN</t>
  </si>
  <si>
    <t>OSCAR DAVID LUNA ESTRADA</t>
  </si>
  <si>
    <t>Saldo de anticipo a contratistas pendientes de amortizar.</t>
  </si>
  <si>
    <t>Saldo del periodo</t>
  </si>
  <si>
    <t>Fondos Revolventes cajas recaudadoras</t>
  </si>
  <si>
    <t>Depreción calculada conforme al Acuerdo por el que se Reforman las Reglas Específicas del Registro y Valoración del Patrimonio, emitido por el CONAC.</t>
  </si>
  <si>
    <t>Demandas Judiciales en Proceso de Resolución</t>
  </si>
  <si>
    <t>CUENTAS DE ORDEN PRESUPUESTARIO</t>
  </si>
  <si>
    <t>Nota: Nota: Durante el ejercicio 2024 se recaudaron ingresos por $1,053,798,807, con los cuales se financiaron gastos por $797,683,661, generando así un ahorro de $83,008,452. De manera adicional, se erogaron $236,069,777.62, mismos que fueron financiados con recursos de remanentes de ejercicios anteriores.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</si>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</sst>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21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12" applyFont="1"/>
    <xf numFmtId="0" fontId="2" fillId="0" borderId="0" xfId="12" applyFont="1"/>
    <xf numFmtId="0" fontId="9" fillId="0" borderId="0" xfId="8" applyFont="1"/>
    <xf numFmtId="0" fontId="2" fillId="0" borderId="0" xfId="12" applyFont="1"/>
    <xf numFmtId="0" fontId="9" fillId="0" borderId="0" xfId="8" applyFont="1"/>
    <xf numFmtId="0" fontId="9" fillId="0" borderId="0" xfId="8" applyFont="1" applyAlignment="1">
      <alignment horizontal="center"/>
    </xf>
    <xf numFmtId="4" fontId="9" fillId="0" borderId="0" xfId="8" applyNumberFormat="1" applyFont="1"/>
    <xf numFmtId="0" fontId="9" fillId="0" borderId="0" xfId="8" applyFont="1"/>
    <xf numFmtId="0" fontId="9" fillId="0" borderId="0" xfId="8" applyFont="1" applyAlignment="1">
      <alignment horizontal="center"/>
    </xf>
    <xf numFmtId="4" fontId="9" fillId="0" borderId="0" xfId="8" applyNumberFormat="1" applyFont="1"/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0" fontId="9" fillId="0" borderId="0" xfId="8" applyFont="1"/>
    <xf numFmtId="0" fontId="9" fillId="0" borderId="0" xfId="8" applyFont="1" applyAlignment="1">
      <alignment horizontal="center"/>
    </xf>
    <xf numFmtId="4" fontId="9" fillId="0" borderId="0" xfId="8" applyNumberFormat="1" applyFont="1"/>
    <xf numFmtId="4" fontId="9" fillId="0" borderId="0" xfId="8" applyNumberFormat="1" applyFont="1"/>
    <xf numFmtId="0" fontId="9" fillId="0" borderId="0" xfId="8" applyFont="1"/>
    <xf numFmtId="0" fontId="9" fillId="0" borderId="0" xfId="8" applyFont="1" applyAlignment="1">
      <alignment horizontal="center"/>
    </xf>
    <xf numFmtId="4" fontId="9" fillId="0" borderId="0" xfId="8" applyNumberFormat="1" applyFont="1"/>
    <xf numFmtId="0" fontId="9" fillId="0" borderId="0" xfId="8" applyFont="1"/>
    <xf numFmtId="4" fontId="9" fillId="0" borderId="9" xfId="13" applyNumberFormat="1" applyFont="1" applyBorder="1" applyAlignment="1">
      <alignment horizontal="right" vertical="center" wrapText="1" indent="1"/>
    </xf>
    <xf numFmtId="4" fontId="9" fillId="0" borderId="11" xfId="13" applyNumberFormat="1" applyFont="1" applyBorder="1" applyAlignment="1">
      <alignment horizontal="right" vertical="center" indent="1"/>
    </xf>
    <xf numFmtId="4" fontId="8" fillId="0" borderId="9" xfId="13" applyNumberFormat="1" applyFont="1" applyBorder="1" applyAlignment="1">
      <alignment horizontal="right" vertical="center"/>
    </xf>
    <xf numFmtId="4" fontId="9" fillId="0" borderId="9" xfId="13" applyNumberFormat="1" applyFont="1" applyBorder="1" applyAlignment="1">
      <alignment horizontal="right" vertical="center"/>
    </xf>
    <xf numFmtId="4" fontId="2" fillId="0" borderId="9" xfId="13" applyNumberFormat="1" applyFont="1" applyBorder="1" applyAlignment="1">
      <alignment horizontal="right" vertical="center"/>
    </xf>
    <xf numFmtId="4" fontId="9" fillId="0" borderId="1" xfId="13" applyNumberFormat="1" applyFont="1" applyBorder="1" applyAlignment="1">
      <alignment horizontal="right" vertical="center" wrapText="1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9" fillId="0" borderId="0" xfId="8" applyFont="1" applyAlignment="1">
      <alignment horizontal="left" wrapText="1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1" fillId="3" borderId="0" xfId="8" applyFont="1" applyFill="1" applyBorder="1" applyAlignment="1">
      <alignment horizontal="left" vertical="center"/>
    </xf>
  </cellXfs>
  <cellStyles count="35">
    <cellStyle name="Hipervínculo" xfId="11" builtinId="8"/>
    <cellStyle name="Millares" xfId="18" builtinId="3"/>
    <cellStyle name="Millares 2" xfId="1"/>
    <cellStyle name="Millares 2 2" xfId="15"/>
    <cellStyle name="Millares 2 2 2" xfId="28"/>
    <cellStyle name="Millares 2 2 3" xfId="21"/>
    <cellStyle name="Millares 2 3" xfId="16"/>
    <cellStyle name="Millares 2 3 2" xfId="29"/>
    <cellStyle name="Millares 2 3 3" xfId="22"/>
    <cellStyle name="Millares 2 4" xfId="26"/>
    <cellStyle name="Millares 2 4 2" xfId="33"/>
    <cellStyle name="Millares 2 5" xfId="27"/>
    <cellStyle name="Millares 2 6" xfId="20"/>
    <cellStyle name="Millares 3" xfId="19"/>
    <cellStyle name="Millares 3 2" xfId="32"/>
    <cellStyle name="Millares 3 3" xfId="25"/>
    <cellStyle name="Millares 4" xfId="17"/>
    <cellStyle name="Millares 4 2" xfId="30"/>
    <cellStyle name="Millares 4 3" xfId="23"/>
    <cellStyle name="Millares 5" xfId="31"/>
    <cellStyle name="Millares 6" xfId="24"/>
    <cellStyle name="Normal" xfId="0" builtinId="0"/>
    <cellStyle name="Normal 2" xfId="2"/>
    <cellStyle name="Normal 2 2" xfId="3"/>
    <cellStyle name="Normal 2 3" xfId="9"/>
    <cellStyle name="Normal 2 4" xfId="34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1" sqref="E3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81" t="s">
        <v>598</v>
      </c>
      <c r="B1" s="182"/>
      <c r="C1" s="101" t="s">
        <v>493</v>
      </c>
      <c r="D1" s="102">
        <v>2024</v>
      </c>
    </row>
    <row r="2" spans="1:4" ht="16.149999999999999" customHeight="1" x14ac:dyDescent="0.2">
      <c r="A2" s="183" t="s">
        <v>492</v>
      </c>
      <c r="B2" s="184"/>
      <c r="C2" s="10" t="s">
        <v>494</v>
      </c>
      <c r="D2" s="103" t="s">
        <v>711</v>
      </c>
    </row>
    <row r="3" spans="1:4" ht="16.149999999999999" customHeight="1" x14ac:dyDescent="0.2">
      <c r="A3" s="185" t="s">
        <v>599</v>
      </c>
      <c r="B3" s="186"/>
      <c r="C3" s="10" t="s">
        <v>495</v>
      </c>
      <c r="D3" s="103" t="s">
        <v>712</v>
      </c>
    </row>
    <row r="4" spans="1:4" ht="16.149999999999999" customHeight="1" x14ac:dyDescent="0.2">
      <c r="A4" s="187" t="s">
        <v>513</v>
      </c>
      <c r="B4" s="188"/>
      <c r="C4" s="188"/>
      <c r="D4" s="189"/>
    </row>
    <row r="5" spans="1:4" ht="15" customHeight="1" x14ac:dyDescent="0.2">
      <c r="A5" s="81" t="s">
        <v>29</v>
      </c>
      <c r="B5" s="80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478</v>
      </c>
      <c r="B10" s="37" t="s">
        <v>554</v>
      </c>
    </row>
    <row r="11" spans="1:4" x14ac:dyDescent="0.2">
      <c r="A11" s="36" t="s">
        <v>479</v>
      </c>
      <c r="B11" s="37" t="s">
        <v>275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80</v>
      </c>
      <c r="B15" s="37" t="s">
        <v>487</v>
      </c>
    </row>
    <row r="16" spans="1:4" x14ac:dyDescent="0.2">
      <c r="A16" s="36" t="s">
        <v>7</v>
      </c>
      <c r="B16" s="37" t="s">
        <v>488</v>
      </c>
    </row>
    <row r="17" spans="1:2" x14ac:dyDescent="0.2">
      <c r="A17" s="36" t="s">
        <v>8</v>
      </c>
      <c r="B17" s="37" t="s">
        <v>79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489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112</v>
      </c>
    </row>
    <row r="25" spans="1:2" x14ac:dyDescent="0.2">
      <c r="A25" s="36" t="s">
        <v>21</v>
      </c>
      <c r="B25" s="37" t="s">
        <v>582</v>
      </c>
    </row>
    <row r="26" spans="1:2" x14ac:dyDescent="0.2">
      <c r="A26" s="36" t="s">
        <v>584</v>
      </c>
      <c r="B26" s="37" t="s">
        <v>585</v>
      </c>
    </row>
    <row r="27" spans="1:2" x14ac:dyDescent="0.2">
      <c r="A27" s="36" t="s">
        <v>583</v>
      </c>
      <c r="B27" s="37" t="s">
        <v>586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590</v>
      </c>
    </row>
    <row r="31" spans="1:2" x14ac:dyDescent="0.2">
      <c r="A31" s="36" t="s">
        <v>27</v>
      </c>
      <c r="B31" s="37" t="s">
        <v>591</v>
      </c>
    </row>
    <row r="32" spans="1:2" x14ac:dyDescent="0.2">
      <c r="A32" s="36" t="s">
        <v>38</v>
      </c>
      <c r="B32" s="37" t="s">
        <v>592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514</v>
      </c>
    </row>
    <row r="41" spans="1:2" x14ac:dyDescent="0.2">
      <c r="A41" s="4"/>
      <c r="B41" s="37" t="s">
        <v>552</v>
      </c>
    </row>
    <row r="42" spans="1:2" x14ac:dyDescent="0.2">
      <c r="A42" s="4"/>
      <c r="B42" s="37" t="s">
        <v>553</v>
      </c>
    </row>
    <row r="43" spans="1:2" ht="12" thickBot="1" x14ac:dyDescent="0.25">
      <c r="A43" s="8"/>
      <c r="B43" s="9"/>
    </row>
    <row r="45" spans="1:2" x14ac:dyDescent="0.2">
      <c r="A45" s="1" t="s">
        <v>515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2">
    <dataValidation type="list" allowBlank="1" showInputMessage="1" showErrorMessage="1" prompt="Escoger el corte de la información, ya se trimestral (1 al 4) o anual (4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zoomScaleNormal="100" workbookViewId="0">
      <selection activeCell="H26" sqref="H2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41.140625" style="14" bestFit="1" customWidth="1"/>
    <col min="6" max="16384" width="9.140625" style="14"/>
  </cols>
  <sheetData>
    <row r="1" spans="1:5" s="20" customFormat="1" ht="18.95" customHeight="1" x14ac:dyDescent="0.25">
      <c r="A1" s="184" t="s">
        <v>598</v>
      </c>
      <c r="B1" s="184"/>
      <c r="C1" s="184"/>
      <c r="D1" s="10" t="s">
        <v>496</v>
      </c>
      <c r="E1" s="217">
        <v>2024</v>
      </c>
    </row>
    <row r="2" spans="1:5" s="11" customFormat="1" ht="18.95" customHeight="1" x14ac:dyDescent="0.25">
      <c r="A2" s="184" t="s">
        <v>500</v>
      </c>
      <c r="B2" s="184"/>
      <c r="C2" s="184"/>
      <c r="D2" s="10" t="s">
        <v>497</v>
      </c>
      <c r="E2" s="217" t="s">
        <v>711</v>
      </c>
    </row>
    <row r="3" spans="1:5" s="11" customFormat="1" ht="18.95" customHeight="1" x14ac:dyDescent="0.25">
      <c r="A3" s="184" t="s">
        <v>599</v>
      </c>
      <c r="B3" s="184"/>
      <c r="C3" s="184"/>
      <c r="D3" s="10" t="s">
        <v>498</v>
      </c>
      <c r="E3" s="217" t="s">
        <v>712</v>
      </c>
    </row>
    <row r="4" spans="1:5" s="11" customFormat="1" ht="18.95" customHeight="1" x14ac:dyDescent="0.25">
      <c r="A4" s="184" t="s">
        <v>513</v>
      </c>
      <c r="B4" s="184"/>
      <c r="C4" s="184"/>
      <c r="D4" s="10"/>
      <c r="E4" s="19"/>
    </row>
    <row r="5" spans="1:5" x14ac:dyDescent="0.2">
      <c r="A5" s="12" t="s">
        <v>114</v>
      </c>
      <c r="B5" s="13"/>
      <c r="C5" s="13"/>
      <c r="D5" s="13"/>
      <c r="E5" s="13"/>
    </row>
    <row r="7" spans="1:5" x14ac:dyDescent="0.2">
      <c r="A7" s="38" t="s">
        <v>556</v>
      </c>
      <c r="B7" s="38"/>
      <c r="C7" s="38"/>
      <c r="D7" s="38"/>
      <c r="E7" s="38"/>
    </row>
    <row r="8" spans="1:5" x14ac:dyDescent="0.2">
      <c r="A8" s="39" t="s">
        <v>84</v>
      </c>
      <c r="B8" s="39" t="s">
        <v>81</v>
      </c>
      <c r="C8" s="39" t="s">
        <v>82</v>
      </c>
      <c r="D8" s="144" t="s">
        <v>274</v>
      </c>
      <c r="E8" s="145" t="s">
        <v>594</v>
      </c>
    </row>
    <row r="9" spans="1:5" x14ac:dyDescent="0.2">
      <c r="A9" s="105">
        <v>4000</v>
      </c>
      <c r="B9" s="104" t="s">
        <v>554</v>
      </c>
      <c r="C9" s="106">
        <f>SUM(C10+C57+C69)</f>
        <v>1053798807.28</v>
      </c>
      <c r="D9" s="74"/>
      <c r="E9" s="40"/>
    </row>
    <row r="10" spans="1:5" x14ac:dyDescent="0.2">
      <c r="A10" s="105">
        <v>4100</v>
      </c>
      <c r="B10" s="104" t="s">
        <v>221</v>
      </c>
      <c r="C10" s="106">
        <f>SUM(C11+C21+C27+C30+C36+C39+C48)</f>
        <v>322761703.53000003</v>
      </c>
      <c r="D10" s="74"/>
      <c r="E10" s="40"/>
    </row>
    <row r="11" spans="1:5" x14ac:dyDescent="0.2">
      <c r="A11" s="105">
        <v>4110</v>
      </c>
      <c r="B11" s="104" t="s">
        <v>222</v>
      </c>
      <c r="C11" s="106">
        <f>SUM(C12:C20)</f>
        <v>139416114.82999998</v>
      </c>
      <c r="D11" s="74"/>
      <c r="E11" s="40"/>
    </row>
    <row r="12" spans="1:5" x14ac:dyDescent="0.2">
      <c r="A12" s="41">
        <v>4111</v>
      </c>
      <c r="B12" s="42" t="s">
        <v>223</v>
      </c>
      <c r="C12" s="45">
        <v>107952</v>
      </c>
      <c r="D12" s="74"/>
      <c r="E12" s="40"/>
    </row>
    <row r="13" spans="1:5" x14ac:dyDescent="0.2">
      <c r="A13" s="41">
        <v>4112</v>
      </c>
      <c r="B13" s="42" t="s">
        <v>224</v>
      </c>
      <c r="C13" s="45">
        <v>131860267</v>
      </c>
      <c r="D13" s="74"/>
      <c r="E13" s="40"/>
    </row>
    <row r="14" spans="1:5" x14ac:dyDescent="0.2">
      <c r="A14" s="41">
        <v>4113</v>
      </c>
      <c r="B14" s="42" t="s">
        <v>225</v>
      </c>
      <c r="C14" s="45">
        <v>1944816.58</v>
      </c>
      <c r="D14" s="74"/>
      <c r="E14" s="40"/>
    </row>
    <row r="15" spans="1:5" x14ac:dyDescent="0.2">
      <c r="A15" s="41">
        <v>4114</v>
      </c>
      <c r="B15" s="42" t="s">
        <v>226</v>
      </c>
      <c r="C15" s="45">
        <v>0</v>
      </c>
      <c r="D15" s="74"/>
      <c r="E15" s="40"/>
    </row>
    <row r="16" spans="1:5" x14ac:dyDescent="0.2">
      <c r="A16" s="41">
        <v>4115</v>
      </c>
      <c r="B16" s="42" t="s">
        <v>227</v>
      </c>
      <c r="C16" s="45">
        <v>0</v>
      </c>
      <c r="D16" s="74"/>
      <c r="E16" s="40"/>
    </row>
    <row r="17" spans="1:5" x14ac:dyDescent="0.2">
      <c r="A17" s="41">
        <v>4116</v>
      </c>
      <c r="B17" s="42" t="s">
        <v>228</v>
      </c>
      <c r="C17" s="45">
        <v>0</v>
      </c>
      <c r="D17" s="74"/>
      <c r="E17" s="40"/>
    </row>
    <row r="18" spans="1:5" x14ac:dyDescent="0.2">
      <c r="A18" s="41">
        <v>4117</v>
      </c>
      <c r="B18" s="42" t="s">
        <v>229</v>
      </c>
      <c r="C18" s="45">
        <v>5503079.25</v>
      </c>
      <c r="D18" s="74"/>
      <c r="E18" s="40"/>
    </row>
    <row r="19" spans="1:5" ht="22.5" x14ac:dyDescent="0.2">
      <c r="A19" s="41">
        <v>4118</v>
      </c>
      <c r="B19" s="43" t="s">
        <v>407</v>
      </c>
      <c r="C19" s="45">
        <v>0</v>
      </c>
      <c r="D19" s="74"/>
      <c r="E19" s="40"/>
    </row>
    <row r="20" spans="1:5" x14ac:dyDescent="0.2">
      <c r="A20" s="41">
        <v>4119</v>
      </c>
      <c r="B20" s="42" t="s">
        <v>230</v>
      </c>
      <c r="C20" s="45">
        <v>0</v>
      </c>
      <c r="D20" s="74"/>
      <c r="E20" s="40"/>
    </row>
    <row r="21" spans="1:5" x14ac:dyDescent="0.2">
      <c r="A21" s="105">
        <v>4120</v>
      </c>
      <c r="B21" s="104" t="s">
        <v>231</v>
      </c>
      <c r="C21" s="106">
        <f>SUM(C22:C26)</f>
        <v>0</v>
      </c>
      <c r="D21" s="74"/>
      <c r="E21" s="40"/>
    </row>
    <row r="22" spans="1:5" x14ac:dyDescent="0.2">
      <c r="A22" s="41">
        <v>4121</v>
      </c>
      <c r="B22" s="42" t="s">
        <v>232</v>
      </c>
      <c r="C22" s="45">
        <v>0</v>
      </c>
      <c r="D22" s="74"/>
      <c r="E22" s="40"/>
    </row>
    <row r="23" spans="1:5" x14ac:dyDescent="0.2">
      <c r="A23" s="41">
        <v>4122</v>
      </c>
      <c r="B23" s="42" t="s">
        <v>408</v>
      </c>
      <c r="C23" s="45">
        <v>0</v>
      </c>
      <c r="D23" s="74"/>
      <c r="E23" s="40"/>
    </row>
    <row r="24" spans="1:5" x14ac:dyDescent="0.2">
      <c r="A24" s="41">
        <v>4123</v>
      </c>
      <c r="B24" s="42" t="s">
        <v>233</v>
      </c>
      <c r="C24" s="45">
        <v>0</v>
      </c>
      <c r="D24" s="74"/>
      <c r="E24" s="40"/>
    </row>
    <row r="25" spans="1:5" x14ac:dyDescent="0.2">
      <c r="A25" s="41">
        <v>4124</v>
      </c>
      <c r="B25" s="42" t="s">
        <v>234</v>
      </c>
      <c r="C25" s="45">
        <v>0</v>
      </c>
      <c r="D25" s="74"/>
      <c r="E25" s="40"/>
    </row>
    <row r="26" spans="1:5" x14ac:dyDescent="0.2">
      <c r="A26" s="41">
        <v>4129</v>
      </c>
      <c r="B26" s="42" t="s">
        <v>235</v>
      </c>
      <c r="C26" s="45">
        <v>0</v>
      </c>
      <c r="D26" s="74"/>
      <c r="E26" s="40"/>
    </row>
    <row r="27" spans="1:5" x14ac:dyDescent="0.2">
      <c r="A27" s="105">
        <v>4130</v>
      </c>
      <c r="B27" s="104" t="s">
        <v>236</v>
      </c>
      <c r="C27" s="106">
        <f>SUM(C28:C29)</f>
        <v>0</v>
      </c>
      <c r="D27" s="74"/>
      <c r="E27" s="40"/>
    </row>
    <row r="28" spans="1:5" x14ac:dyDescent="0.2">
      <c r="A28" s="41">
        <v>4131</v>
      </c>
      <c r="B28" s="42" t="s">
        <v>237</v>
      </c>
      <c r="C28" s="45">
        <v>0</v>
      </c>
      <c r="D28" s="74"/>
      <c r="E28" s="40"/>
    </row>
    <row r="29" spans="1:5" ht="22.5" x14ac:dyDescent="0.2">
      <c r="A29" s="41">
        <v>4132</v>
      </c>
      <c r="B29" s="43" t="s">
        <v>409</v>
      </c>
      <c r="C29" s="45">
        <v>0</v>
      </c>
      <c r="D29" s="74"/>
      <c r="E29" s="40"/>
    </row>
    <row r="30" spans="1:5" x14ac:dyDescent="0.2">
      <c r="A30" s="105">
        <v>4140</v>
      </c>
      <c r="B30" s="104" t="s">
        <v>238</v>
      </c>
      <c r="C30" s="106">
        <f>SUM(C31:C35)</f>
        <v>141779217.65000001</v>
      </c>
      <c r="D30" s="74"/>
      <c r="E30" s="40"/>
    </row>
    <row r="31" spans="1:5" x14ac:dyDescent="0.2">
      <c r="A31" s="41">
        <v>4141</v>
      </c>
      <c r="B31" s="42" t="s">
        <v>239</v>
      </c>
      <c r="C31" s="45">
        <v>62706790.520000003</v>
      </c>
      <c r="D31" s="74"/>
      <c r="E31" s="40"/>
    </row>
    <row r="32" spans="1:5" x14ac:dyDescent="0.2">
      <c r="A32" s="41">
        <v>4143</v>
      </c>
      <c r="B32" s="42" t="s">
        <v>240</v>
      </c>
      <c r="C32" s="45">
        <v>78352785.129999995</v>
      </c>
      <c r="D32" s="74"/>
      <c r="E32" s="40"/>
    </row>
    <row r="33" spans="1:5" x14ac:dyDescent="0.2">
      <c r="A33" s="41">
        <v>4144</v>
      </c>
      <c r="B33" s="42" t="s">
        <v>241</v>
      </c>
      <c r="C33" s="45">
        <v>719642</v>
      </c>
      <c r="D33" s="74"/>
      <c r="E33" s="40"/>
    </row>
    <row r="34" spans="1:5" ht="22.5" x14ac:dyDescent="0.2">
      <c r="A34" s="41">
        <v>4145</v>
      </c>
      <c r="B34" s="43" t="s">
        <v>410</v>
      </c>
      <c r="C34" s="45">
        <v>0</v>
      </c>
      <c r="D34" s="74"/>
      <c r="E34" s="40"/>
    </row>
    <row r="35" spans="1:5" x14ac:dyDescent="0.2">
      <c r="A35" s="41">
        <v>4149</v>
      </c>
      <c r="B35" s="42" t="s">
        <v>242</v>
      </c>
      <c r="C35" s="45">
        <v>0</v>
      </c>
      <c r="D35" s="74"/>
      <c r="E35" s="40"/>
    </row>
    <row r="36" spans="1:5" x14ac:dyDescent="0.2">
      <c r="A36" s="105">
        <v>4150</v>
      </c>
      <c r="B36" s="104" t="s">
        <v>411</v>
      </c>
      <c r="C36" s="106">
        <f>SUM(C37:C38)</f>
        <v>29928845.199999999</v>
      </c>
      <c r="D36" s="74"/>
      <c r="E36" s="40"/>
    </row>
    <row r="37" spans="1:5" x14ac:dyDescent="0.2">
      <c r="A37" s="41">
        <v>4151</v>
      </c>
      <c r="B37" s="42" t="s">
        <v>411</v>
      </c>
      <c r="C37" s="45">
        <v>29928845.199999999</v>
      </c>
      <c r="D37" s="74"/>
      <c r="E37" s="40"/>
    </row>
    <row r="38" spans="1:5" ht="22.5" x14ac:dyDescent="0.2">
      <c r="A38" s="41">
        <v>4154</v>
      </c>
      <c r="B38" s="43" t="s">
        <v>412</v>
      </c>
      <c r="C38" s="45">
        <v>0</v>
      </c>
      <c r="D38" s="74"/>
      <c r="E38" s="40"/>
    </row>
    <row r="39" spans="1:5" x14ac:dyDescent="0.2">
      <c r="A39" s="105">
        <v>4160</v>
      </c>
      <c r="B39" s="104" t="s">
        <v>413</v>
      </c>
      <c r="C39" s="106">
        <f>SUM(C40:C47)</f>
        <v>11637525.850000001</v>
      </c>
      <c r="D39" s="74"/>
      <c r="E39" s="40"/>
    </row>
    <row r="40" spans="1:5" x14ac:dyDescent="0.2">
      <c r="A40" s="41">
        <v>4161</v>
      </c>
      <c r="B40" s="42" t="s">
        <v>243</v>
      </c>
      <c r="C40" s="45">
        <v>0</v>
      </c>
      <c r="D40" s="74"/>
      <c r="E40" s="40"/>
    </row>
    <row r="41" spans="1:5" x14ac:dyDescent="0.2">
      <c r="A41" s="41">
        <v>4162</v>
      </c>
      <c r="B41" s="42" t="s">
        <v>244</v>
      </c>
      <c r="C41" s="45">
        <v>9764905.3900000006</v>
      </c>
      <c r="D41" s="74"/>
      <c r="E41" s="40"/>
    </row>
    <row r="42" spans="1:5" x14ac:dyDescent="0.2">
      <c r="A42" s="41">
        <v>4163</v>
      </c>
      <c r="B42" s="42" t="s">
        <v>245</v>
      </c>
      <c r="C42" s="45">
        <v>776924.33</v>
      </c>
      <c r="D42" s="74"/>
      <c r="E42" s="40"/>
    </row>
    <row r="43" spans="1:5" x14ac:dyDescent="0.2">
      <c r="A43" s="41">
        <v>4164</v>
      </c>
      <c r="B43" s="42" t="s">
        <v>246</v>
      </c>
      <c r="C43" s="45">
        <v>0</v>
      </c>
      <c r="D43" s="74"/>
      <c r="E43" s="40"/>
    </row>
    <row r="44" spans="1:5" x14ac:dyDescent="0.2">
      <c r="A44" s="41">
        <v>4165</v>
      </c>
      <c r="B44" s="42" t="s">
        <v>247</v>
      </c>
      <c r="C44" s="45">
        <v>452095.51</v>
      </c>
      <c r="D44" s="74"/>
      <c r="E44" s="40"/>
    </row>
    <row r="45" spans="1:5" ht="22.5" x14ac:dyDescent="0.2">
      <c r="A45" s="41">
        <v>4166</v>
      </c>
      <c r="B45" s="43" t="s">
        <v>414</v>
      </c>
      <c r="C45" s="45">
        <v>0</v>
      </c>
      <c r="D45" s="74"/>
      <c r="E45" s="40"/>
    </row>
    <row r="46" spans="1:5" x14ac:dyDescent="0.2">
      <c r="A46" s="41">
        <v>4168</v>
      </c>
      <c r="B46" s="42" t="s">
        <v>248</v>
      </c>
      <c r="C46" s="45">
        <v>16489.490000000002</v>
      </c>
      <c r="D46" s="74"/>
      <c r="E46" s="40"/>
    </row>
    <row r="47" spans="1:5" x14ac:dyDescent="0.2">
      <c r="A47" s="41">
        <v>4169</v>
      </c>
      <c r="B47" s="42" t="s">
        <v>249</v>
      </c>
      <c r="C47" s="45">
        <v>627111.13</v>
      </c>
      <c r="D47" s="74"/>
      <c r="E47" s="40"/>
    </row>
    <row r="48" spans="1:5" x14ac:dyDescent="0.2">
      <c r="A48" s="105">
        <v>4170</v>
      </c>
      <c r="B48" s="104" t="s">
        <v>491</v>
      </c>
      <c r="C48" s="106">
        <f>SUM(C49:C56)</f>
        <v>0</v>
      </c>
      <c r="D48" s="74"/>
      <c r="E48" s="40"/>
    </row>
    <row r="49" spans="1:5" x14ac:dyDescent="0.2">
      <c r="A49" s="41">
        <v>4171</v>
      </c>
      <c r="B49" s="42" t="s">
        <v>415</v>
      </c>
      <c r="C49" s="45">
        <v>0</v>
      </c>
      <c r="D49" s="74"/>
      <c r="E49" s="40"/>
    </row>
    <row r="50" spans="1:5" x14ac:dyDescent="0.2">
      <c r="A50" s="41">
        <v>4172</v>
      </c>
      <c r="B50" s="42" t="s">
        <v>416</v>
      </c>
      <c r="C50" s="45">
        <v>0</v>
      </c>
      <c r="D50" s="74"/>
      <c r="E50" s="40"/>
    </row>
    <row r="51" spans="1:5" ht="22.5" x14ac:dyDescent="0.2">
      <c r="A51" s="41">
        <v>4173</v>
      </c>
      <c r="B51" s="43" t="s">
        <v>417</v>
      </c>
      <c r="C51" s="45">
        <v>0</v>
      </c>
      <c r="D51" s="74"/>
      <c r="E51" s="40"/>
    </row>
    <row r="52" spans="1:5" ht="22.5" x14ac:dyDescent="0.2">
      <c r="A52" s="41">
        <v>4174</v>
      </c>
      <c r="B52" s="43" t="s">
        <v>418</v>
      </c>
      <c r="C52" s="45">
        <v>0</v>
      </c>
      <c r="D52" s="74"/>
      <c r="E52" s="40"/>
    </row>
    <row r="53" spans="1:5" ht="22.5" x14ac:dyDescent="0.2">
      <c r="A53" s="41">
        <v>4175</v>
      </c>
      <c r="B53" s="43" t="s">
        <v>419</v>
      </c>
      <c r="C53" s="45">
        <v>0</v>
      </c>
      <c r="D53" s="74"/>
      <c r="E53" s="40"/>
    </row>
    <row r="54" spans="1:5" ht="22.5" x14ac:dyDescent="0.2">
      <c r="A54" s="41">
        <v>4176</v>
      </c>
      <c r="B54" s="43" t="s">
        <v>420</v>
      </c>
      <c r="C54" s="45">
        <v>0</v>
      </c>
      <c r="D54" s="74"/>
      <c r="E54" s="40"/>
    </row>
    <row r="55" spans="1:5" ht="22.5" x14ac:dyDescent="0.2">
      <c r="A55" s="41">
        <v>4177</v>
      </c>
      <c r="B55" s="43" t="s">
        <v>421</v>
      </c>
      <c r="C55" s="45">
        <v>0</v>
      </c>
      <c r="D55" s="74"/>
      <c r="E55" s="40"/>
    </row>
    <row r="56" spans="1:5" ht="22.5" x14ac:dyDescent="0.2">
      <c r="A56" s="41">
        <v>4178</v>
      </c>
      <c r="B56" s="43" t="s">
        <v>422</v>
      </c>
      <c r="C56" s="45">
        <v>0</v>
      </c>
      <c r="D56" s="74"/>
      <c r="E56" s="40"/>
    </row>
    <row r="57" spans="1:5" ht="33.75" x14ac:dyDescent="0.2">
      <c r="A57" s="105">
        <v>4200</v>
      </c>
      <c r="B57" s="107" t="s">
        <v>423</v>
      </c>
      <c r="C57" s="106">
        <f>+C58+C64</f>
        <v>731037103.75</v>
      </c>
      <c r="D57" s="74"/>
      <c r="E57" s="40"/>
    </row>
    <row r="58" spans="1:5" ht="22.5" x14ac:dyDescent="0.2">
      <c r="A58" s="105">
        <v>4210</v>
      </c>
      <c r="B58" s="107" t="s">
        <v>424</v>
      </c>
      <c r="C58" s="106">
        <f>SUM(C59:C63)</f>
        <v>657182544.45000005</v>
      </c>
      <c r="D58" s="74"/>
      <c r="E58" s="40"/>
    </row>
    <row r="59" spans="1:5" x14ac:dyDescent="0.2">
      <c r="A59" s="41">
        <v>4211</v>
      </c>
      <c r="B59" s="42" t="s">
        <v>250</v>
      </c>
      <c r="C59" s="45">
        <v>416332392.42000002</v>
      </c>
      <c r="D59" s="74"/>
      <c r="E59" s="40"/>
    </row>
    <row r="60" spans="1:5" x14ac:dyDescent="0.2">
      <c r="A60" s="41">
        <v>4212</v>
      </c>
      <c r="B60" s="42" t="s">
        <v>251</v>
      </c>
      <c r="C60" s="45">
        <v>231216882.19</v>
      </c>
      <c r="D60" s="74"/>
      <c r="E60" s="40"/>
    </row>
    <row r="61" spans="1:5" x14ac:dyDescent="0.2">
      <c r="A61" s="41">
        <v>4213</v>
      </c>
      <c r="B61" s="42" t="s">
        <v>252</v>
      </c>
      <c r="C61" s="45">
        <v>4031614.08</v>
      </c>
      <c r="D61" s="74"/>
      <c r="E61" s="40"/>
    </row>
    <row r="62" spans="1:5" x14ac:dyDescent="0.2">
      <c r="A62" s="41">
        <v>4214</v>
      </c>
      <c r="B62" s="42" t="s">
        <v>425</v>
      </c>
      <c r="C62" s="45">
        <v>5601655.7599999998</v>
      </c>
      <c r="D62" s="74"/>
      <c r="E62" s="40"/>
    </row>
    <row r="63" spans="1:5" x14ac:dyDescent="0.2">
      <c r="A63" s="41">
        <v>4215</v>
      </c>
      <c r="B63" s="42" t="s">
        <v>426</v>
      </c>
      <c r="C63" s="45">
        <v>0</v>
      </c>
      <c r="D63" s="74"/>
      <c r="E63" s="40"/>
    </row>
    <row r="64" spans="1:5" x14ac:dyDescent="0.2">
      <c r="A64" s="105">
        <v>4220</v>
      </c>
      <c r="B64" s="104" t="s">
        <v>253</v>
      </c>
      <c r="C64" s="106">
        <f>SUM(C65:C68)</f>
        <v>73854559.299999997</v>
      </c>
      <c r="D64" s="74"/>
      <c r="E64" s="40"/>
    </row>
    <row r="65" spans="1:5" x14ac:dyDescent="0.2">
      <c r="A65" s="41">
        <v>4221</v>
      </c>
      <c r="B65" s="42" t="s">
        <v>254</v>
      </c>
      <c r="C65" s="45">
        <v>73854559.299999997</v>
      </c>
      <c r="D65" s="74"/>
      <c r="E65" s="40"/>
    </row>
    <row r="66" spans="1:5" x14ac:dyDescent="0.2">
      <c r="A66" s="41">
        <v>4223</v>
      </c>
      <c r="B66" s="42" t="s">
        <v>255</v>
      </c>
      <c r="C66" s="45">
        <v>0</v>
      </c>
      <c r="D66" s="74"/>
      <c r="E66" s="40"/>
    </row>
    <row r="67" spans="1:5" x14ac:dyDescent="0.2">
      <c r="A67" s="41">
        <v>4225</v>
      </c>
      <c r="B67" s="42" t="s">
        <v>257</v>
      </c>
      <c r="C67" s="45">
        <v>0</v>
      </c>
      <c r="D67" s="74"/>
      <c r="E67" s="40"/>
    </row>
    <row r="68" spans="1:5" x14ac:dyDescent="0.2">
      <c r="A68" s="41">
        <v>4227</v>
      </c>
      <c r="B68" s="42" t="s">
        <v>427</v>
      </c>
      <c r="C68" s="45">
        <v>0</v>
      </c>
      <c r="D68" s="74"/>
      <c r="E68" s="40"/>
    </row>
    <row r="69" spans="1:5" x14ac:dyDescent="0.2">
      <c r="A69" s="108">
        <v>4300</v>
      </c>
      <c r="B69" s="104" t="s">
        <v>258</v>
      </c>
      <c r="C69" s="106">
        <f>C70+C73+C79+C81+C83</f>
        <v>0</v>
      </c>
      <c r="D69" s="42"/>
      <c r="E69" s="42"/>
    </row>
    <row r="70" spans="1:5" x14ac:dyDescent="0.2">
      <c r="A70" s="108">
        <v>4310</v>
      </c>
      <c r="B70" s="104" t="s">
        <v>259</v>
      </c>
      <c r="C70" s="106">
        <f>SUM(C71:C72)</f>
        <v>0</v>
      </c>
      <c r="D70" s="42"/>
      <c r="E70" s="42"/>
    </row>
    <row r="71" spans="1:5" x14ac:dyDescent="0.2">
      <c r="A71" s="44">
        <v>4311</v>
      </c>
      <c r="B71" s="42" t="s">
        <v>428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260</v>
      </c>
      <c r="C72" s="45">
        <v>0</v>
      </c>
      <c r="D72" s="42"/>
      <c r="E72" s="42"/>
    </row>
    <row r="73" spans="1:5" x14ac:dyDescent="0.2">
      <c r="A73" s="108">
        <v>4320</v>
      </c>
      <c r="B73" s="104" t="s">
        <v>261</v>
      </c>
      <c r="C73" s="106">
        <f>SUM(C74:C78)</f>
        <v>0</v>
      </c>
      <c r="D73" s="42"/>
      <c r="E73" s="42"/>
    </row>
    <row r="74" spans="1:5" x14ac:dyDescent="0.2">
      <c r="A74" s="44">
        <v>4321</v>
      </c>
      <c r="B74" s="42" t="s">
        <v>262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263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264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265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266</v>
      </c>
      <c r="C78" s="45">
        <v>0</v>
      </c>
      <c r="D78" s="42"/>
      <c r="E78" s="42"/>
    </row>
    <row r="79" spans="1:5" x14ac:dyDescent="0.2">
      <c r="A79" s="108">
        <v>4330</v>
      </c>
      <c r="B79" s="104" t="s">
        <v>267</v>
      </c>
      <c r="C79" s="106">
        <f>SUM(C80)</f>
        <v>0</v>
      </c>
      <c r="D79" s="42"/>
      <c r="E79" s="42"/>
    </row>
    <row r="80" spans="1:5" x14ac:dyDescent="0.2">
      <c r="A80" s="44">
        <v>4331</v>
      </c>
      <c r="B80" s="42" t="s">
        <v>267</v>
      </c>
      <c r="C80" s="45">
        <v>0</v>
      </c>
      <c r="D80" s="42"/>
      <c r="E80" s="42"/>
    </row>
    <row r="81" spans="1:5" x14ac:dyDescent="0.2">
      <c r="A81" s="108">
        <v>4340</v>
      </c>
      <c r="B81" s="104" t="s">
        <v>268</v>
      </c>
      <c r="C81" s="106">
        <f>SUM(C82)</f>
        <v>0</v>
      </c>
      <c r="D81" s="42"/>
      <c r="E81" s="42"/>
    </row>
    <row r="82" spans="1:5" x14ac:dyDescent="0.2">
      <c r="A82" s="44">
        <v>4341</v>
      </c>
      <c r="B82" s="42" t="s">
        <v>268</v>
      </c>
      <c r="C82" s="45">
        <v>0</v>
      </c>
      <c r="D82" s="42"/>
      <c r="E82" s="42"/>
    </row>
    <row r="83" spans="1:5" x14ac:dyDescent="0.2">
      <c r="A83" s="108">
        <v>4390</v>
      </c>
      <c r="B83" s="104" t="s">
        <v>269</v>
      </c>
      <c r="C83" s="106">
        <f>SUM(C84:C90)</f>
        <v>0</v>
      </c>
      <c r="D83" s="42"/>
      <c r="E83" s="42"/>
    </row>
    <row r="84" spans="1:5" x14ac:dyDescent="0.2">
      <c r="A84" s="44">
        <v>4392</v>
      </c>
      <c r="B84" s="42" t="s">
        <v>270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429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271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272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273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430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269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555</v>
      </c>
      <c r="B92" s="38"/>
      <c r="C92" s="38"/>
      <c r="D92" s="38"/>
      <c r="E92" s="38"/>
    </row>
    <row r="93" spans="1:5" x14ac:dyDescent="0.2">
      <c r="A93" s="39" t="s">
        <v>84</v>
      </c>
      <c r="B93" s="39" t="s">
        <v>81</v>
      </c>
      <c r="C93" s="39" t="s">
        <v>82</v>
      </c>
      <c r="D93" s="39" t="s">
        <v>274</v>
      </c>
      <c r="E93" s="39" t="s">
        <v>594</v>
      </c>
    </row>
    <row r="94" spans="1:5" x14ac:dyDescent="0.2">
      <c r="A94" s="108">
        <v>5000</v>
      </c>
      <c r="B94" s="104" t="s">
        <v>275</v>
      </c>
      <c r="C94" s="106">
        <f>C95+C123+C156+C166+C181+C210</f>
        <v>1206860132.9200001</v>
      </c>
      <c r="D94" s="109">
        <v>1</v>
      </c>
      <c r="E94" s="42"/>
    </row>
    <row r="95" spans="1:5" x14ac:dyDescent="0.2">
      <c r="A95" s="108">
        <v>5100</v>
      </c>
      <c r="B95" s="104" t="s">
        <v>276</v>
      </c>
      <c r="C95" s="106">
        <f>C96+C103+C113</f>
        <v>1007586872.8399999</v>
      </c>
      <c r="D95" s="109">
        <f>C95/$C$94</f>
        <v>0.83488288771470298</v>
      </c>
      <c r="E95" s="42"/>
    </row>
    <row r="96" spans="1:5" x14ac:dyDescent="0.2">
      <c r="A96" s="108">
        <v>5110</v>
      </c>
      <c r="B96" s="104" t="s">
        <v>277</v>
      </c>
      <c r="C96" s="106">
        <f>SUM(C97:C102)</f>
        <v>542235070.03999996</v>
      </c>
      <c r="D96" s="109">
        <f t="shared" ref="D96:D159" si="0">C96/$C$94</f>
        <v>0.4492940443132058</v>
      </c>
      <c r="E96" s="42"/>
    </row>
    <row r="97" spans="1:5" x14ac:dyDescent="0.2">
      <c r="A97" s="44">
        <v>5111</v>
      </c>
      <c r="B97" s="42" t="s">
        <v>278</v>
      </c>
      <c r="C97" s="45">
        <v>149228600.13</v>
      </c>
      <c r="D97" s="46">
        <f t="shared" si="0"/>
        <v>0.12365028561258475</v>
      </c>
      <c r="E97" s="146" t="s">
        <v>600</v>
      </c>
    </row>
    <row r="98" spans="1:5" x14ac:dyDescent="0.2">
      <c r="A98" s="44">
        <v>5112</v>
      </c>
      <c r="B98" s="42" t="s">
        <v>279</v>
      </c>
      <c r="C98" s="45">
        <v>64746211.119999997</v>
      </c>
      <c r="D98" s="46">
        <f t="shared" si="0"/>
        <v>5.3648479516301889E-2</v>
      </c>
      <c r="E98" s="42"/>
    </row>
    <row r="99" spans="1:5" x14ac:dyDescent="0.2">
      <c r="A99" s="44">
        <v>5113</v>
      </c>
      <c r="B99" s="42" t="s">
        <v>280</v>
      </c>
      <c r="C99" s="45">
        <v>60717446.68</v>
      </c>
      <c r="D99" s="46">
        <f t="shared" si="0"/>
        <v>5.0310259676151568E-2</v>
      </c>
      <c r="E99" s="42"/>
    </row>
    <row r="100" spans="1:5" x14ac:dyDescent="0.2">
      <c r="A100" s="44">
        <v>5114</v>
      </c>
      <c r="B100" s="42" t="s">
        <v>281</v>
      </c>
      <c r="C100" s="45">
        <v>94853412.269999996</v>
      </c>
      <c r="D100" s="46">
        <f t="shared" si="0"/>
        <v>7.8595198965187463E-2</v>
      </c>
      <c r="E100" s="42"/>
    </row>
    <row r="101" spans="1:5" x14ac:dyDescent="0.2">
      <c r="A101" s="44">
        <v>5115</v>
      </c>
      <c r="B101" s="42" t="s">
        <v>282</v>
      </c>
      <c r="C101" s="45">
        <v>172689399.84</v>
      </c>
      <c r="D101" s="46">
        <f t="shared" si="0"/>
        <v>0.14308982054298017</v>
      </c>
      <c r="E101" s="147" t="s">
        <v>601</v>
      </c>
    </row>
    <row r="102" spans="1:5" x14ac:dyDescent="0.2">
      <c r="A102" s="44">
        <v>5116</v>
      </c>
      <c r="B102" s="42" t="s">
        <v>283</v>
      </c>
      <c r="C102" s="45">
        <v>0</v>
      </c>
      <c r="D102" s="46">
        <f t="shared" si="0"/>
        <v>0</v>
      </c>
      <c r="E102" s="42"/>
    </row>
    <row r="103" spans="1:5" x14ac:dyDescent="0.2">
      <c r="A103" s="108">
        <v>5120</v>
      </c>
      <c r="B103" s="104" t="s">
        <v>284</v>
      </c>
      <c r="C103" s="106">
        <f>SUM(C104:C112)</f>
        <v>97197957.549999997</v>
      </c>
      <c r="D103" s="109">
        <f t="shared" si="0"/>
        <v>8.0537880818740262E-2</v>
      </c>
      <c r="E103" s="42"/>
    </row>
    <row r="104" spans="1:5" x14ac:dyDescent="0.2">
      <c r="A104" s="44">
        <v>5121</v>
      </c>
      <c r="B104" s="42" t="s">
        <v>285</v>
      </c>
      <c r="C104" s="45">
        <v>8906175.1300000008</v>
      </c>
      <c r="D104" s="46">
        <f t="shared" si="0"/>
        <v>7.3796249350382426E-3</v>
      </c>
      <c r="E104" s="42"/>
    </row>
    <row r="105" spans="1:5" x14ac:dyDescent="0.2">
      <c r="A105" s="44">
        <v>5122</v>
      </c>
      <c r="B105" s="42" t="s">
        <v>286</v>
      </c>
      <c r="C105" s="45">
        <v>9744681.1799999997</v>
      </c>
      <c r="D105" s="46">
        <f t="shared" si="0"/>
        <v>8.0744080562365813E-3</v>
      </c>
      <c r="E105" s="42"/>
    </row>
    <row r="106" spans="1:5" x14ac:dyDescent="0.2">
      <c r="A106" s="44">
        <v>5123</v>
      </c>
      <c r="B106" s="42" t="s">
        <v>287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288</v>
      </c>
      <c r="C107" s="45">
        <v>22326285.75</v>
      </c>
      <c r="D107" s="46">
        <f t="shared" si="0"/>
        <v>1.8499480711142158E-2</v>
      </c>
      <c r="E107" s="42"/>
    </row>
    <row r="108" spans="1:5" x14ac:dyDescent="0.2">
      <c r="A108" s="44">
        <v>5125</v>
      </c>
      <c r="B108" s="42" t="s">
        <v>289</v>
      </c>
      <c r="C108" s="45">
        <v>910974.9</v>
      </c>
      <c r="D108" s="46">
        <f t="shared" si="0"/>
        <v>7.5483055173584598E-4</v>
      </c>
      <c r="E108" s="42"/>
    </row>
    <row r="109" spans="1:5" x14ac:dyDescent="0.2">
      <c r="A109" s="44">
        <v>5126</v>
      </c>
      <c r="B109" s="42" t="s">
        <v>290</v>
      </c>
      <c r="C109" s="45">
        <v>46823231.460000001</v>
      </c>
      <c r="D109" s="46">
        <f t="shared" si="0"/>
        <v>3.8797562520116659E-2</v>
      </c>
      <c r="E109" s="42"/>
    </row>
    <row r="110" spans="1:5" x14ac:dyDescent="0.2">
      <c r="A110" s="44">
        <v>5127</v>
      </c>
      <c r="B110" s="42" t="s">
        <v>291</v>
      </c>
      <c r="C110" s="45">
        <v>7092542.4500000002</v>
      </c>
      <c r="D110" s="46">
        <f t="shared" si="0"/>
        <v>5.8768553675226489E-3</v>
      </c>
      <c r="E110" s="42"/>
    </row>
    <row r="111" spans="1:5" x14ac:dyDescent="0.2">
      <c r="A111" s="44">
        <v>5128</v>
      </c>
      <c r="B111" s="42" t="s">
        <v>292</v>
      </c>
      <c r="C111" s="45">
        <v>177771.1</v>
      </c>
      <c r="D111" s="46">
        <f t="shared" si="0"/>
        <v>1.4730049916379502E-4</v>
      </c>
      <c r="E111" s="42"/>
    </row>
    <row r="112" spans="1:5" x14ac:dyDescent="0.2">
      <c r="A112" s="44">
        <v>5129</v>
      </c>
      <c r="B112" s="42" t="s">
        <v>293</v>
      </c>
      <c r="C112" s="45">
        <v>1216295.58</v>
      </c>
      <c r="D112" s="46">
        <f t="shared" si="0"/>
        <v>1.0078181777843393E-3</v>
      </c>
      <c r="E112" s="42"/>
    </row>
    <row r="113" spans="1:5" x14ac:dyDescent="0.2">
      <c r="A113" s="108">
        <v>5130</v>
      </c>
      <c r="B113" s="104" t="s">
        <v>294</v>
      </c>
      <c r="C113" s="106">
        <f>SUM(C114:C122)</f>
        <v>368153845.25</v>
      </c>
      <c r="D113" s="109">
        <f t="shared" si="0"/>
        <v>0.30505096258275693</v>
      </c>
      <c r="E113" s="42"/>
    </row>
    <row r="114" spans="1:5" x14ac:dyDescent="0.2">
      <c r="A114" s="44">
        <v>5131</v>
      </c>
      <c r="B114" s="42" t="s">
        <v>295</v>
      </c>
      <c r="C114" s="45">
        <v>32580664.140000001</v>
      </c>
      <c r="D114" s="46">
        <f t="shared" si="0"/>
        <v>2.6996222056959517E-2</v>
      </c>
      <c r="E114" s="42"/>
    </row>
    <row r="115" spans="1:5" x14ac:dyDescent="0.2">
      <c r="A115" s="44">
        <v>5132</v>
      </c>
      <c r="B115" s="42" t="s">
        <v>296</v>
      </c>
      <c r="C115" s="45">
        <v>7300655.4800000004</v>
      </c>
      <c r="D115" s="46">
        <f t="shared" si="0"/>
        <v>6.0492970816229154E-3</v>
      </c>
      <c r="E115" s="42"/>
    </row>
    <row r="116" spans="1:5" x14ac:dyDescent="0.2">
      <c r="A116" s="44">
        <v>5133</v>
      </c>
      <c r="B116" s="42" t="s">
        <v>297</v>
      </c>
      <c r="C116" s="45">
        <v>211956988.02000001</v>
      </c>
      <c r="D116" s="46">
        <f t="shared" si="0"/>
        <v>0.17562680400020317</v>
      </c>
      <c r="E116" s="149" t="s">
        <v>602</v>
      </c>
    </row>
    <row r="117" spans="1:5" x14ac:dyDescent="0.2">
      <c r="A117" s="44">
        <v>5134</v>
      </c>
      <c r="B117" s="42" t="s">
        <v>298</v>
      </c>
      <c r="C117" s="45">
        <v>8010480.2599999998</v>
      </c>
      <c r="D117" s="46">
        <f t="shared" si="0"/>
        <v>6.6374553616404828E-3</v>
      </c>
      <c r="E117" s="42"/>
    </row>
    <row r="118" spans="1:5" x14ac:dyDescent="0.2">
      <c r="A118" s="44">
        <v>5135</v>
      </c>
      <c r="B118" s="42" t="s">
        <v>299</v>
      </c>
      <c r="C118" s="45">
        <v>55564575.539999999</v>
      </c>
      <c r="D118" s="46">
        <f t="shared" si="0"/>
        <v>4.6040609035250354E-2</v>
      </c>
      <c r="E118" s="42"/>
    </row>
    <row r="119" spans="1:5" x14ac:dyDescent="0.2">
      <c r="A119" s="44">
        <v>5136</v>
      </c>
      <c r="B119" s="42" t="s">
        <v>300</v>
      </c>
      <c r="C119" s="45">
        <v>10474666.289999999</v>
      </c>
      <c r="D119" s="46">
        <f t="shared" si="0"/>
        <v>8.6792711137590791E-3</v>
      </c>
      <c r="E119" s="42"/>
    </row>
    <row r="120" spans="1:5" x14ac:dyDescent="0.2">
      <c r="A120" s="44">
        <v>5137</v>
      </c>
      <c r="B120" s="42" t="s">
        <v>301</v>
      </c>
      <c r="C120" s="45">
        <v>1118334.49</v>
      </c>
      <c r="D120" s="46">
        <f t="shared" si="0"/>
        <v>9.266479681404239E-4</v>
      </c>
      <c r="E120" s="42"/>
    </row>
    <row r="121" spans="1:5" x14ac:dyDescent="0.2">
      <c r="A121" s="44">
        <v>5138</v>
      </c>
      <c r="B121" s="42" t="s">
        <v>302</v>
      </c>
      <c r="C121" s="45">
        <v>32032225.379999999</v>
      </c>
      <c r="D121" s="46">
        <f t="shared" si="0"/>
        <v>2.6541787657280529E-2</v>
      </c>
      <c r="E121" s="42"/>
    </row>
    <row r="122" spans="1:5" x14ac:dyDescent="0.2">
      <c r="A122" s="44">
        <v>5139</v>
      </c>
      <c r="B122" s="42" t="s">
        <v>303</v>
      </c>
      <c r="C122" s="45">
        <v>9115255.6500000004</v>
      </c>
      <c r="D122" s="46">
        <f t="shared" si="0"/>
        <v>7.5528683079004559E-3</v>
      </c>
      <c r="E122" s="42"/>
    </row>
    <row r="123" spans="1:5" x14ac:dyDescent="0.2">
      <c r="A123" s="108">
        <v>5200</v>
      </c>
      <c r="B123" s="104" t="s">
        <v>304</v>
      </c>
      <c r="C123" s="106">
        <f>C124+C127+C130+C133+C138+C142+C145+C147+C153</f>
        <v>112956778.7</v>
      </c>
      <c r="D123" s="109">
        <f t="shared" si="0"/>
        <v>9.3595583795365658E-2</v>
      </c>
      <c r="E123" s="42"/>
    </row>
    <row r="124" spans="1:5" x14ac:dyDescent="0.2">
      <c r="A124" s="108">
        <v>5210</v>
      </c>
      <c r="B124" s="104" t="s">
        <v>305</v>
      </c>
      <c r="C124" s="106">
        <f>SUM(C125:C126)</f>
        <v>51262358.969999999</v>
      </c>
      <c r="D124" s="109">
        <f t="shared" si="0"/>
        <v>4.247580773587295E-2</v>
      </c>
      <c r="E124" s="42"/>
    </row>
    <row r="125" spans="1:5" x14ac:dyDescent="0.2">
      <c r="A125" s="44">
        <v>5211</v>
      </c>
      <c r="B125" s="42" t="s">
        <v>306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307</v>
      </c>
      <c r="C126" s="45">
        <v>51262358.969999999</v>
      </c>
      <c r="D126" s="46">
        <f t="shared" si="0"/>
        <v>4.247580773587295E-2</v>
      </c>
      <c r="E126" s="42"/>
    </row>
    <row r="127" spans="1:5" x14ac:dyDescent="0.2">
      <c r="A127" s="108">
        <v>5220</v>
      </c>
      <c r="B127" s="104" t="s">
        <v>308</v>
      </c>
      <c r="C127" s="106">
        <f>SUM(C128:C129)</f>
        <v>0</v>
      </c>
      <c r="D127" s="109">
        <f t="shared" si="0"/>
        <v>0</v>
      </c>
      <c r="E127" s="42"/>
    </row>
    <row r="128" spans="1:5" x14ac:dyDescent="0.2">
      <c r="A128" s="44">
        <v>5221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310</v>
      </c>
      <c r="C129" s="45">
        <v>0</v>
      </c>
      <c r="D129" s="46">
        <f t="shared" si="0"/>
        <v>0</v>
      </c>
      <c r="E129" s="42"/>
    </row>
    <row r="130" spans="1:5" x14ac:dyDescent="0.2">
      <c r="A130" s="108">
        <v>5230</v>
      </c>
      <c r="B130" s="104" t="s">
        <v>255</v>
      </c>
      <c r="C130" s="106">
        <f>SUM(C131:C132)</f>
        <v>564999.89</v>
      </c>
      <c r="D130" s="109">
        <f t="shared" si="0"/>
        <v>4.6815689290604192E-4</v>
      </c>
      <c r="E130" s="42"/>
    </row>
    <row r="131" spans="1:5" x14ac:dyDescent="0.2">
      <c r="A131" s="44">
        <v>5231</v>
      </c>
      <c r="B131" s="42" t="s">
        <v>311</v>
      </c>
      <c r="C131" s="45">
        <v>564999.89</v>
      </c>
      <c r="D131" s="46">
        <f t="shared" si="0"/>
        <v>4.6815689290604192E-4</v>
      </c>
      <c r="E131" s="42"/>
    </row>
    <row r="132" spans="1:5" x14ac:dyDescent="0.2">
      <c r="A132" s="44">
        <v>5232</v>
      </c>
      <c r="B132" s="42" t="s">
        <v>312</v>
      </c>
      <c r="C132" s="45">
        <v>0</v>
      </c>
      <c r="D132" s="46">
        <f t="shared" si="0"/>
        <v>0</v>
      </c>
      <c r="E132" s="42"/>
    </row>
    <row r="133" spans="1:5" x14ac:dyDescent="0.2">
      <c r="A133" s="108">
        <v>5240</v>
      </c>
      <c r="B133" s="104" t="s">
        <v>256</v>
      </c>
      <c r="C133" s="106">
        <f>SUM(C134:C137)</f>
        <v>61129419.840000004</v>
      </c>
      <c r="D133" s="109">
        <f t="shared" si="0"/>
        <v>5.0651619166586663E-2</v>
      </c>
      <c r="E133" s="42"/>
    </row>
    <row r="134" spans="1:5" x14ac:dyDescent="0.2">
      <c r="A134" s="44">
        <v>5241</v>
      </c>
      <c r="B134" s="42" t="s">
        <v>313</v>
      </c>
      <c r="C134" s="45">
        <v>57004658.25</v>
      </c>
      <c r="D134" s="46">
        <f t="shared" si="0"/>
        <v>4.7233856430468985E-2</v>
      </c>
      <c r="E134" s="42"/>
    </row>
    <row r="135" spans="1:5" x14ac:dyDescent="0.2">
      <c r="A135" s="44">
        <v>5242</v>
      </c>
      <c r="B135" s="42" t="s">
        <v>314</v>
      </c>
      <c r="C135" s="45">
        <v>2995000</v>
      </c>
      <c r="D135" s="46">
        <f t="shared" si="0"/>
        <v>2.4816463136897171E-3</v>
      </c>
      <c r="E135" s="42"/>
    </row>
    <row r="136" spans="1:5" x14ac:dyDescent="0.2">
      <c r="A136" s="44">
        <v>5243</v>
      </c>
      <c r="B136" s="42" t="s">
        <v>315</v>
      </c>
      <c r="C136" s="45">
        <v>1129761.5900000001</v>
      </c>
      <c r="D136" s="46">
        <f t="shared" si="0"/>
        <v>9.3611642242795781E-4</v>
      </c>
      <c r="E136" s="42"/>
    </row>
    <row r="137" spans="1:5" x14ac:dyDescent="0.2">
      <c r="A137" s="44">
        <v>5244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 x14ac:dyDescent="0.2">
      <c r="A138" s="108">
        <v>5250</v>
      </c>
      <c r="B138" s="104" t="s">
        <v>257</v>
      </c>
      <c r="C138" s="106">
        <f>SUM(C139:C141)</f>
        <v>0</v>
      </c>
      <c r="D138" s="109">
        <f t="shared" si="0"/>
        <v>0</v>
      </c>
      <c r="E138" s="42"/>
    </row>
    <row r="139" spans="1:5" x14ac:dyDescent="0.2">
      <c r="A139" s="44">
        <v>5251</v>
      </c>
      <c r="B139" s="42" t="s">
        <v>317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318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319</v>
      </c>
      <c r="C141" s="45">
        <v>0</v>
      </c>
      <c r="D141" s="46">
        <f t="shared" si="0"/>
        <v>0</v>
      </c>
      <c r="E141" s="42"/>
    </row>
    <row r="142" spans="1:5" x14ac:dyDescent="0.2">
      <c r="A142" s="108">
        <v>5260</v>
      </c>
      <c r="B142" s="104" t="s">
        <v>320</v>
      </c>
      <c r="C142" s="106">
        <f>SUM(C143:C144)</f>
        <v>0</v>
      </c>
      <c r="D142" s="109">
        <f t="shared" si="0"/>
        <v>0</v>
      </c>
      <c r="E142" s="42"/>
    </row>
    <row r="143" spans="1:5" x14ac:dyDescent="0.2">
      <c r="A143" s="44">
        <v>5261</v>
      </c>
      <c r="B143" s="42" t="s">
        <v>321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322</v>
      </c>
      <c r="C144" s="45">
        <v>0</v>
      </c>
      <c r="D144" s="46">
        <f t="shared" si="0"/>
        <v>0</v>
      </c>
      <c r="E144" s="42"/>
    </row>
    <row r="145" spans="1:5" x14ac:dyDescent="0.2">
      <c r="A145" s="108">
        <v>5270</v>
      </c>
      <c r="B145" s="104" t="s">
        <v>323</v>
      </c>
      <c r="C145" s="106">
        <f>SUM(C146)</f>
        <v>0</v>
      </c>
      <c r="D145" s="109">
        <f t="shared" si="0"/>
        <v>0</v>
      </c>
      <c r="E145" s="42"/>
    </row>
    <row r="146" spans="1:5" x14ac:dyDescent="0.2">
      <c r="A146" s="44">
        <v>5271</v>
      </c>
      <c r="B146" s="42" t="s">
        <v>324</v>
      </c>
      <c r="C146" s="45">
        <v>0</v>
      </c>
      <c r="D146" s="46">
        <f t="shared" si="0"/>
        <v>0</v>
      </c>
      <c r="E146" s="42"/>
    </row>
    <row r="147" spans="1:5" x14ac:dyDescent="0.2">
      <c r="A147" s="108">
        <v>5280</v>
      </c>
      <c r="B147" s="104" t="s">
        <v>325</v>
      </c>
      <c r="C147" s="106">
        <f>SUM(C148:C152)</f>
        <v>0</v>
      </c>
      <c r="D147" s="109">
        <f t="shared" si="0"/>
        <v>0</v>
      </c>
      <c r="E147" s="42"/>
    </row>
    <row r="148" spans="1:5" x14ac:dyDescent="0.2">
      <c r="A148" s="44">
        <v>5281</v>
      </c>
      <c r="B148" s="42" t="s">
        <v>326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327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328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329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330</v>
      </c>
      <c r="C152" s="45">
        <v>0</v>
      </c>
      <c r="D152" s="46">
        <f t="shared" si="0"/>
        <v>0</v>
      </c>
      <c r="E152" s="42"/>
    </row>
    <row r="153" spans="1:5" x14ac:dyDescent="0.2">
      <c r="A153" s="108">
        <v>5290</v>
      </c>
      <c r="B153" s="104" t="s">
        <v>331</v>
      </c>
      <c r="C153" s="106">
        <f>SUM(C154:C155)</f>
        <v>0</v>
      </c>
      <c r="D153" s="109">
        <f t="shared" si="0"/>
        <v>0</v>
      </c>
      <c r="E153" s="42"/>
    </row>
    <row r="154" spans="1:5" x14ac:dyDescent="0.2">
      <c r="A154" s="44">
        <v>5291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 x14ac:dyDescent="0.2">
      <c r="A156" s="108">
        <v>5300</v>
      </c>
      <c r="B156" s="104" t="s">
        <v>334</v>
      </c>
      <c r="C156" s="106">
        <f>C157+C160+C163</f>
        <v>24632928.170000002</v>
      </c>
      <c r="D156" s="109">
        <f t="shared" si="0"/>
        <v>2.0410756390138261E-2</v>
      </c>
      <c r="E156" s="42"/>
    </row>
    <row r="157" spans="1:5" x14ac:dyDescent="0.2">
      <c r="A157" s="108">
        <v>5310</v>
      </c>
      <c r="B157" s="104" t="s">
        <v>250</v>
      </c>
      <c r="C157" s="106">
        <f>C158+C159</f>
        <v>0</v>
      </c>
      <c r="D157" s="109">
        <f t="shared" si="0"/>
        <v>0</v>
      </c>
      <c r="E157" s="42"/>
    </row>
    <row r="158" spans="1:5" x14ac:dyDescent="0.2">
      <c r="A158" s="44">
        <v>5311</v>
      </c>
      <c r="B158" s="42" t="s">
        <v>335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336</v>
      </c>
      <c r="C159" s="45">
        <v>0</v>
      </c>
      <c r="D159" s="46">
        <f t="shared" si="0"/>
        <v>0</v>
      </c>
      <c r="E159" s="42"/>
    </row>
    <row r="160" spans="1:5" x14ac:dyDescent="0.2">
      <c r="A160" s="108">
        <v>5320</v>
      </c>
      <c r="B160" s="104" t="s">
        <v>251</v>
      </c>
      <c r="C160" s="106">
        <f>SUM(C161:C162)</f>
        <v>0</v>
      </c>
      <c r="D160" s="109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338</v>
      </c>
      <c r="C162" s="45">
        <v>0</v>
      </c>
      <c r="D162" s="46">
        <f t="shared" si="1"/>
        <v>0</v>
      </c>
      <c r="E162" s="42"/>
    </row>
    <row r="163" spans="1:5" x14ac:dyDescent="0.2">
      <c r="A163" s="108">
        <v>5330</v>
      </c>
      <c r="B163" s="104" t="s">
        <v>252</v>
      </c>
      <c r="C163" s="106">
        <f>SUM(C164:C165)</f>
        <v>24632928.170000002</v>
      </c>
      <c r="D163" s="109">
        <f t="shared" si="1"/>
        <v>2.0410756390138261E-2</v>
      </c>
      <c r="E163" s="42"/>
    </row>
    <row r="164" spans="1:5" x14ac:dyDescent="0.2">
      <c r="A164" s="44">
        <v>5331</v>
      </c>
      <c r="B164" s="42" t="s">
        <v>339</v>
      </c>
      <c r="C164" s="45">
        <v>24632928.170000002</v>
      </c>
      <c r="D164" s="46">
        <f t="shared" si="1"/>
        <v>2.0410756390138261E-2</v>
      </c>
      <c r="E164" s="42"/>
    </row>
    <row r="165" spans="1:5" x14ac:dyDescent="0.2">
      <c r="A165" s="44">
        <v>5332</v>
      </c>
      <c r="B165" s="42" t="s">
        <v>340</v>
      </c>
      <c r="C165" s="45">
        <v>0</v>
      </c>
      <c r="D165" s="46">
        <f t="shared" si="1"/>
        <v>0</v>
      </c>
      <c r="E165" s="42"/>
    </row>
    <row r="166" spans="1:5" x14ac:dyDescent="0.2">
      <c r="A166" s="108">
        <v>5400</v>
      </c>
      <c r="B166" s="104" t="s">
        <v>341</v>
      </c>
      <c r="C166" s="106">
        <f>C167+C170+C173+C176+C178</f>
        <v>0</v>
      </c>
      <c r="D166" s="109">
        <f t="shared" si="1"/>
        <v>0</v>
      </c>
      <c r="E166" s="42"/>
    </row>
    <row r="167" spans="1:5" x14ac:dyDescent="0.2">
      <c r="A167" s="108">
        <v>5410</v>
      </c>
      <c r="B167" s="104" t="s">
        <v>342</v>
      </c>
      <c r="C167" s="106">
        <f>SUM(C168:C169)</f>
        <v>0</v>
      </c>
      <c r="D167" s="109">
        <f t="shared" si="1"/>
        <v>0</v>
      </c>
      <c r="E167" s="42"/>
    </row>
    <row r="168" spans="1:5" x14ac:dyDescent="0.2">
      <c r="A168" s="44">
        <v>5411</v>
      </c>
      <c r="B168" s="42" t="s">
        <v>343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344</v>
      </c>
      <c r="C169" s="45">
        <v>0</v>
      </c>
      <c r="D169" s="46">
        <f t="shared" si="1"/>
        <v>0</v>
      </c>
      <c r="E169" s="42"/>
    </row>
    <row r="170" spans="1:5" x14ac:dyDescent="0.2">
      <c r="A170" s="108">
        <v>5420</v>
      </c>
      <c r="B170" s="104" t="s">
        <v>345</v>
      </c>
      <c r="C170" s="106">
        <f>SUM(C171:C172)</f>
        <v>0</v>
      </c>
      <c r="D170" s="109">
        <f t="shared" si="1"/>
        <v>0</v>
      </c>
      <c r="E170" s="42"/>
    </row>
    <row r="171" spans="1:5" x14ac:dyDescent="0.2">
      <c r="A171" s="44">
        <v>5421</v>
      </c>
      <c r="B171" s="42" t="s">
        <v>346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347</v>
      </c>
      <c r="C172" s="45">
        <v>0</v>
      </c>
      <c r="D172" s="46">
        <f t="shared" si="1"/>
        <v>0</v>
      </c>
      <c r="E172" s="42"/>
    </row>
    <row r="173" spans="1:5" x14ac:dyDescent="0.2">
      <c r="A173" s="108">
        <v>5430</v>
      </c>
      <c r="B173" s="104" t="s">
        <v>348</v>
      </c>
      <c r="C173" s="106">
        <f>SUM(C174:C175)</f>
        <v>0</v>
      </c>
      <c r="D173" s="109">
        <f t="shared" si="1"/>
        <v>0</v>
      </c>
      <c r="E173" s="42"/>
    </row>
    <row r="174" spans="1:5" x14ac:dyDescent="0.2">
      <c r="A174" s="44">
        <v>5431</v>
      </c>
      <c r="B174" s="42" t="s">
        <v>349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 x14ac:dyDescent="0.2">
      <c r="A176" s="108">
        <v>5440</v>
      </c>
      <c r="B176" s="104" t="s">
        <v>351</v>
      </c>
      <c r="C176" s="106">
        <f>SUM(C177)</f>
        <v>0</v>
      </c>
      <c r="D176" s="109">
        <f t="shared" si="1"/>
        <v>0</v>
      </c>
      <c r="E176" s="42"/>
    </row>
    <row r="177" spans="1:5" x14ac:dyDescent="0.2">
      <c r="A177" s="44">
        <v>5441</v>
      </c>
      <c r="B177" s="42" t="s">
        <v>351</v>
      </c>
      <c r="C177" s="45">
        <v>0</v>
      </c>
      <c r="D177" s="46">
        <f t="shared" si="1"/>
        <v>0</v>
      </c>
      <c r="E177" s="42"/>
    </row>
    <row r="178" spans="1:5" x14ac:dyDescent="0.2">
      <c r="A178" s="108">
        <v>5450</v>
      </c>
      <c r="B178" s="104" t="s">
        <v>352</v>
      </c>
      <c r="C178" s="106">
        <f>SUM(C179:C180)</f>
        <v>0</v>
      </c>
      <c r="D178" s="109">
        <f t="shared" si="1"/>
        <v>0</v>
      </c>
      <c r="E178" s="42"/>
    </row>
    <row r="179" spans="1:5" x14ac:dyDescent="0.2">
      <c r="A179" s="44">
        <v>5451</v>
      </c>
      <c r="B179" s="42" t="s">
        <v>353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354</v>
      </c>
      <c r="C180" s="45">
        <v>0</v>
      </c>
      <c r="D180" s="46">
        <f t="shared" si="1"/>
        <v>0</v>
      </c>
      <c r="E180" s="42"/>
    </row>
    <row r="181" spans="1:5" x14ac:dyDescent="0.2">
      <c r="A181" s="108">
        <v>5500</v>
      </c>
      <c r="B181" s="104" t="s">
        <v>355</v>
      </c>
      <c r="C181" s="106">
        <f>C182+C191+C194+C200</f>
        <v>23387332.660000004</v>
      </c>
      <c r="D181" s="109">
        <f t="shared" si="1"/>
        <v>1.9378660394899543E-2</v>
      </c>
      <c r="E181" s="42"/>
    </row>
    <row r="182" spans="1:5" x14ac:dyDescent="0.2">
      <c r="A182" s="108">
        <v>5510</v>
      </c>
      <c r="B182" s="104" t="s">
        <v>356</v>
      </c>
      <c r="C182" s="106">
        <f>SUM(C183:C190)</f>
        <v>23387332.660000004</v>
      </c>
      <c r="D182" s="109">
        <f t="shared" si="1"/>
        <v>1.9378660394899543E-2</v>
      </c>
      <c r="E182" s="42"/>
    </row>
    <row r="183" spans="1:5" x14ac:dyDescent="0.2">
      <c r="A183" s="44">
        <v>5511</v>
      </c>
      <c r="B183" s="42" t="s">
        <v>357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358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359</v>
      </c>
      <c r="C185" s="45">
        <v>4012571.1</v>
      </c>
      <c r="D185" s="46">
        <f t="shared" si="1"/>
        <v>3.3248020964049725E-3</v>
      </c>
      <c r="E185" s="42"/>
    </row>
    <row r="186" spans="1:5" x14ac:dyDescent="0.2">
      <c r="A186" s="44">
        <v>5514</v>
      </c>
      <c r="B186" s="42" t="s">
        <v>360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361</v>
      </c>
      <c r="C187" s="45">
        <v>18897288.100000001</v>
      </c>
      <c r="D187" s="46">
        <f t="shared" si="1"/>
        <v>1.5658225493187832E-2</v>
      </c>
      <c r="E187" s="42"/>
    </row>
    <row r="188" spans="1:5" x14ac:dyDescent="0.2">
      <c r="A188" s="44">
        <v>5516</v>
      </c>
      <c r="B188" s="42" t="s">
        <v>362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363</v>
      </c>
      <c r="C189" s="45">
        <v>477473.46</v>
      </c>
      <c r="D189" s="46">
        <f t="shared" si="1"/>
        <v>3.956328053067361E-4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08">
        <v>5520</v>
      </c>
      <c r="B191" s="104" t="s">
        <v>40</v>
      </c>
      <c r="C191" s="106">
        <f>SUM(C192:C193)</f>
        <v>0</v>
      </c>
      <c r="D191" s="109">
        <f t="shared" si="1"/>
        <v>0</v>
      </c>
      <c r="E191" s="42"/>
    </row>
    <row r="192" spans="1:5" x14ac:dyDescent="0.2">
      <c r="A192" s="44">
        <v>5521</v>
      </c>
      <c r="B192" s="42" t="s">
        <v>364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365</v>
      </c>
      <c r="C193" s="45">
        <v>0</v>
      </c>
      <c r="D193" s="46">
        <f t="shared" si="1"/>
        <v>0</v>
      </c>
      <c r="E193" s="42"/>
    </row>
    <row r="194" spans="1:5" x14ac:dyDescent="0.2">
      <c r="A194" s="108">
        <v>5530</v>
      </c>
      <c r="B194" s="104" t="s">
        <v>366</v>
      </c>
      <c r="C194" s="106">
        <f>SUM(C195:C199)</f>
        <v>0</v>
      </c>
      <c r="D194" s="109">
        <f t="shared" si="1"/>
        <v>0</v>
      </c>
      <c r="E194" s="42"/>
    </row>
    <row r="195" spans="1:5" x14ac:dyDescent="0.2">
      <c r="A195" s="44">
        <v>5531</v>
      </c>
      <c r="B195" s="42" t="s">
        <v>367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368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369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370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371</v>
      </c>
      <c r="C199" s="45">
        <v>0</v>
      </c>
      <c r="D199" s="46">
        <f t="shared" si="1"/>
        <v>0</v>
      </c>
      <c r="E199" s="42"/>
    </row>
    <row r="200" spans="1:5" x14ac:dyDescent="0.2">
      <c r="A200" s="108">
        <v>5590</v>
      </c>
      <c r="B200" s="104" t="s">
        <v>372</v>
      </c>
      <c r="C200" s="106">
        <f>SUM(C201:C209)</f>
        <v>0</v>
      </c>
      <c r="D200" s="109">
        <f t="shared" si="1"/>
        <v>0</v>
      </c>
      <c r="E200" s="42"/>
    </row>
    <row r="201" spans="1:5" x14ac:dyDescent="0.2">
      <c r="A201" s="44">
        <v>5591</v>
      </c>
      <c r="B201" s="42" t="s">
        <v>373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374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431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377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272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378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432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379</v>
      </c>
      <c r="C209" s="45">
        <v>0</v>
      </c>
      <c r="D209" s="46">
        <f t="shared" si="1"/>
        <v>0</v>
      </c>
      <c r="E209" s="42"/>
    </row>
    <row r="210" spans="1:5" x14ac:dyDescent="0.2">
      <c r="A210" s="108">
        <v>5600</v>
      </c>
      <c r="B210" s="104" t="s">
        <v>39</v>
      </c>
      <c r="C210" s="106">
        <f>C211</f>
        <v>38296220.549999997</v>
      </c>
      <c r="D210" s="109">
        <f t="shared" si="1"/>
        <v>3.173211170489345E-2</v>
      </c>
      <c r="E210" s="42"/>
    </row>
    <row r="211" spans="1:5" x14ac:dyDescent="0.2">
      <c r="A211" s="108">
        <v>5610</v>
      </c>
      <c r="B211" s="104" t="s">
        <v>380</v>
      </c>
      <c r="C211" s="106">
        <f>C212</f>
        <v>38296220.549999997</v>
      </c>
      <c r="D211" s="109">
        <f t="shared" si="1"/>
        <v>3.173211170489345E-2</v>
      </c>
      <c r="E211" s="42"/>
    </row>
    <row r="212" spans="1:5" x14ac:dyDescent="0.2">
      <c r="A212" s="44">
        <v>5611</v>
      </c>
      <c r="B212" s="42" t="s">
        <v>381</v>
      </c>
      <c r="C212" s="45">
        <v>38296220.549999997</v>
      </c>
      <c r="D212" s="46">
        <f t="shared" si="1"/>
        <v>3.173211170489345E-2</v>
      </c>
      <c r="E212" s="42"/>
    </row>
    <row r="214" spans="1:5" x14ac:dyDescent="0.2">
      <c r="B214" s="14" t="s">
        <v>515</v>
      </c>
    </row>
    <row r="216" spans="1:5" ht="30.75" customHeight="1" x14ac:dyDescent="0.2">
      <c r="A216" s="190" t="s">
        <v>710</v>
      </c>
      <c r="B216" s="190"/>
      <c r="C216" s="190"/>
      <c r="D216" s="190"/>
      <c r="E216" s="19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A216:E216"/>
  </mergeCells>
  <dataValidations count="2">
    <dataValidation type="list" allowBlank="1" showInputMessage="1" showErrorMessage="1" prompt="Escoger el corte de la información, ya se trimestral (1 al 4) o anual (4)." sqref="E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E2">
      <formula1>"Trimestral, Anual"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zoomScale="80" zoomScaleNormal="80" workbookViewId="0">
      <selection activeCell="I19" sqref="I1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7" width="16.7109375" style="14" customWidth="1"/>
    <col min="8" max="8" width="44.140625" style="14" bestFit="1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91" t="s">
        <v>598</v>
      </c>
      <c r="B1" s="192"/>
      <c r="C1" s="192"/>
      <c r="D1" s="192"/>
      <c r="E1" s="192"/>
      <c r="F1" s="192"/>
      <c r="G1" s="10" t="s">
        <v>496</v>
      </c>
      <c r="H1" s="217">
        <v>2024</v>
      </c>
    </row>
    <row r="2" spans="1:8" s="11" customFormat="1" ht="18.95" customHeight="1" x14ac:dyDescent="0.25">
      <c r="A2" s="191" t="s">
        <v>499</v>
      </c>
      <c r="B2" s="192"/>
      <c r="C2" s="192"/>
      <c r="D2" s="192"/>
      <c r="E2" s="192"/>
      <c r="F2" s="192"/>
      <c r="G2" s="10" t="s">
        <v>497</v>
      </c>
      <c r="H2" s="217" t="s">
        <v>711</v>
      </c>
    </row>
    <row r="3" spans="1:8" s="11" customFormat="1" ht="18.95" customHeight="1" x14ac:dyDescent="0.25">
      <c r="A3" s="191" t="s">
        <v>599</v>
      </c>
      <c r="B3" s="192"/>
      <c r="C3" s="192"/>
      <c r="D3" s="192"/>
      <c r="E3" s="192"/>
      <c r="F3" s="192"/>
      <c r="G3" s="10" t="s">
        <v>498</v>
      </c>
      <c r="H3" s="217" t="s">
        <v>712</v>
      </c>
    </row>
    <row r="4" spans="1:8" s="11" customFormat="1" ht="18.95" customHeight="1" x14ac:dyDescent="0.25">
      <c r="A4" s="191" t="s">
        <v>513</v>
      </c>
      <c r="B4" s="192"/>
      <c r="C4" s="192"/>
      <c r="D4" s="192"/>
      <c r="E4" s="192"/>
      <c r="F4" s="192"/>
      <c r="G4" s="10"/>
      <c r="H4" s="19"/>
    </row>
    <row r="5" spans="1:8" x14ac:dyDescent="0.2">
      <c r="A5" s="12" t="s">
        <v>114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86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84</v>
      </c>
      <c r="B8" s="15" t="s">
        <v>81</v>
      </c>
      <c r="C8" s="15" t="s">
        <v>82</v>
      </c>
      <c r="D8" s="15" t="s">
        <v>83</v>
      </c>
      <c r="E8" s="15"/>
      <c r="F8" s="15"/>
      <c r="G8" s="15"/>
      <c r="H8" s="15"/>
    </row>
    <row r="9" spans="1:8" x14ac:dyDescent="0.2">
      <c r="A9" s="16">
        <v>1114</v>
      </c>
      <c r="B9" s="14" t="s">
        <v>115</v>
      </c>
      <c r="C9" s="18">
        <v>0</v>
      </c>
    </row>
    <row r="10" spans="1:8" x14ac:dyDescent="0.2">
      <c r="A10" s="16">
        <v>1115</v>
      </c>
      <c r="B10" s="14" t="s">
        <v>116</v>
      </c>
      <c r="C10" s="18">
        <v>0</v>
      </c>
    </row>
    <row r="11" spans="1:8" x14ac:dyDescent="0.2">
      <c r="A11" s="16">
        <v>1121</v>
      </c>
      <c r="B11" s="14" t="s">
        <v>117</v>
      </c>
      <c r="C11" s="18">
        <v>9076654.2200000007</v>
      </c>
    </row>
    <row r="12" spans="1:8" s="148" customFormat="1" x14ac:dyDescent="0.2">
      <c r="A12" s="151">
        <v>1121000201</v>
      </c>
      <c r="B12" s="150" t="s">
        <v>603</v>
      </c>
      <c r="C12" s="152">
        <v>9076654.2200000007</v>
      </c>
      <c r="D12" s="150" t="s">
        <v>604</v>
      </c>
    </row>
    <row r="14" spans="1:8" x14ac:dyDescent="0.2">
      <c r="A14" s="13" t="s">
        <v>87</v>
      </c>
      <c r="B14" s="13"/>
      <c r="C14" s="13"/>
      <c r="D14" s="13"/>
      <c r="E14" s="13"/>
      <c r="F14" s="13"/>
      <c r="G14" s="13"/>
      <c r="H14" s="13"/>
    </row>
    <row r="15" spans="1:8" x14ac:dyDescent="0.2">
      <c r="A15" s="15" t="s">
        <v>84</v>
      </c>
      <c r="B15" s="15" t="s">
        <v>81</v>
      </c>
      <c r="C15" s="15" t="s">
        <v>82</v>
      </c>
      <c r="D15" s="15">
        <v>2023</v>
      </c>
      <c r="E15" s="15">
        <v>2022</v>
      </c>
      <c r="F15" s="15">
        <v>2021</v>
      </c>
      <c r="G15" s="15">
        <v>2020</v>
      </c>
      <c r="H15" s="15" t="s">
        <v>113</v>
      </c>
    </row>
    <row r="16" spans="1:8" x14ac:dyDescent="0.2">
      <c r="A16" s="16">
        <v>1122</v>
      </c>
      <c r="B16" s="14" t="s">
        <v>119</v>
      </c>
      <c r="C16" s="18">
        <v>6245298.7000000002</v>
      </c>
      <c r="D16" s="18">
        <v>162546378.21000001</v>
      </c>
      <c r="E16" s="18">
        <v>0</v>
      </c>
      <c r="F16" s="18">
        <v>0</v>
      </c>
      <c r="G16" s="18">
        <v>0</v>
      </c>
    </row>
    <row r="17" spans="1:8" s="150" customFormat="1" x14ac:dyDescent="0.2">
      <c r="A17" s="154">
        <v>1122909999</v>
      </c>
      <c r="B17" s="153" t="s">
        <v>605</v>
      </c>
      <c r="C17" s="155">
        <v>5531797.8600000003</v>
      </c>
      <c r="D17" s="155">
        <v>155605478.93000001</v>
      </c>
      <c r="E17" s="152"/>
      <c r="F17" s="152"/>
      <c r="G17" s="152"/>
    </row>
    <row r="18" spans="1:8" s="150" customFormat="1" x14ac:dyDescent="0.2">
      <c r="A18" s="154">
        <v>1122909999</v>
      </c>
      <c r="B18" s="153" t="s">
        <v>606</v>
      </c>
      <c r="C18" s="155">
        <v>713500.84</v>
      </c>
      <c r="D18" s="155">
        <v>1467632.66</v>
      </c>
      <c r="E18" s="152"/>
      <c r="F18" s="152"/>
      <c r="G18" s="152"/>
    </row>
    <row r="19" spans="1:8" s="150" customFormat="1" x14ac:dyDescent="0.2">
      <c r="A19" s="154">
        <v>1122909999</v>
      </c>
      <c r="B19" s="153" t="s">
        <v>607</v>
      </c>
      <c r="C19" s="155">
        <v>0</v>
      </c>
      <c r="D19" s="155">
        <v>177326.54</v>
      </c>
      <c r="E19" s="152"/>
      <c r="F19" s="152"/>
      <c r="G19" s="152"/>
    </row>
    <row r="20" spans="1:8" s="150" customFormat="1" x14ac:dyDescent="0.2">
      <c r="A20" s="154">
        <v>1122909999</v>
      </c>
      <c r="B20" s="153" t="s">
        <v>608</v>
      </c>
      <c r="C20" s="155">
        <v>0</v>
      </c>
      <c r="D20" s="155">
        <v>1785940.08</v>
      </c>
      <c r="E20" s="152"/>
      <c r="F20" s="152"/>
      <c r="G20" s="152"/>
    </row>
    <row r="21" spans="1:8" s="150" customFormat="1" x14ac:dyDescent="0.2">
      <c r="A21" s="154">
        <v>1122909999</v>
      </c>
      <c r="B21" s="153" t="s">
        <v>609</v>
      </c>
      <c r="C21" s="155">
        <v>0</v>
      </c>
      <c r="D21" s="155">
        <v>3510000</v>
      </c>
      <c r="E21" s="152"/>
      <c r="F21" s="152"/>
      <c r="G21" s="152"/>
    </row>
    <row r="22" spans="1:8" x14ac:dyDescent="0.2">
      <c r="A22" s="16">
        <v>1124</v>
      </c>
      <c r="B22" s="14" t="s">
        <v>120</v>
      </c>
      <c r="C22" s="18">
        <v>1184288.25</v>
      </c>
      <c r="D22" s="18">
        <v>1682332.18</v>
      </c>
      <c r="E22" s="18">
        <v>0</v>
      </c>
      <c r="F22" s="18">
        <v>0</v>
      </c>
      <c r="G22" s="18">
        <v>0</v>
      </c>
    </row>
    <row r="23" spans="1:8" s="153" customFormat="1" x14ac:dyDescent="0.2">
      <c r="A23" s="158">
        <v>1124000001</v>
      </c>
      <c r="B23" s="156" t="s">
        <v>610</v>
      </c>
      <c r="C23" s="157">
        <v>1184288.25</v>
      </c>
      <c r="D23" s="157">
        <v>1682332.18</v>
      </c>
      <c r="E23" s="155"/>
      <c r="F23" s="155"/>
      <c r="G23" s="155"/>
    </row>
    <row r="25" spans="1:8" x14ac:dyDescent="0.2">
      <c r="A25" s="13" t="s">
        <v>88</v>
      </c>
      <c r="B25" s="13"/>
      <c r="C25" s="13"/>
      <c r="D25" s="13"/>
      <c r="E25" s="13"/>
      <c r="F25" s="13"/>
      <c r="G25" s="13"/>
      <c r="H25" s="13"/>
    </row>
    <row r="26" spans="1:8" x14ac:dyDescent="0.2">
      <c r="A26" s="15" t="s">
        <v>84</v>
      </c>
      <c r="B26" s="15" t="s">
        <v>81</v>
      </c>
      <c r="C26" s="15" t="s">
        <v>82</v>
      </c>
      <c r="D26" s="15" t="s">
        <v>121</v>
      </c>
      <c r="E26" s="15" t="s">
        <v>122</v>
      </c>
      <c r="F26" s="15" t="s">
        <v>123</v>
      </c>
      <c r="G26" s="15" t="s">
        <v>124</v>
      </c>
      <c r="H26" s="15" t="s">
        <v>125</v>
      </c>
    </row>
    <row r="27" spans="1:8" x14ac:dyDescent="0.2">
      <c r="A27" s="16">
        <v>1123</v>
      </c>
      <c r="B27" s="14" t="s">
        <v>126</v>
      </c>
      <c r="C27" s="18">
        <v>241920.96</v>
      </c>
      <c r="D27" s="166">
        <v>0</v>
      </c>
      <c r="E27" s="18">
        <v>0</v>
      </c>
      <c r="F27" s="18">
        <v>0</v>
      </c>
      <c r="G27" s="18">
        <v>241920.96</v>
      </c>
    </row>
    <row r="28" spans="1:8" s="164" customFormat="1" x14ac:dyDescent="0.2">
      <c r="A28" s="165">
        <v>1123000001</v>
      </c>
      <c r="B28" s="164" t="s">
        <v>611</v>
      </c>
      <c r="C28" s="166">
        <v>1141.44</v>
      </c>
      <c r="D28" s="166"/>
      <c r="E28" s="166"/>
      <c r="F28" s="166"/>
      <c r="G28" s="166">
        <v>1141.44</v>
      </c>
      <c r="H28" s="164" t="s">
        <v>623</v>
      </c>
    </row>
    <row r="29" spans="1:8" s="164" customFormat="1" x14ac:dyDescent="0.2">
      <c r="A29" s="165">
        <v>1123000001</v>
      </c>
      <c r="B29" s="164" t="s">
        <v>612</v>
      </c>
      <c r="C29" s="166">
        <v>3310</v>
      </c>
      <c r="D29" s="166"/>
      <c r="E29" s="166"/>
      <c r="F29" s="166"/>
      <c r="G29" s="166">
        <v>3310</v>
      </c>
      <c r="H29" s="164" t="s">
        <v>623</v>
      </c>
    </row>
    <row r="30" spans="1:8" s="164" customFormat="1" x14ac:dyDescent="0.2">
      <c r="A30" s="165">
        <v>1123000001</v>
      </c>
      <c r="B30" s="164" t="s">
        <v>613</v>
      </c>
      <c r="C30" s="166">
        <v>2287</v>
      </c>
      <c r="D30" s="166"/>
      <c r="E30" s="166"/>
      <c r="F30" s="166"/>
      <c r="G30" s="166">
        <v>2287</v>
      </c>
      <c r="H30" s="164" t="s">
        <v>623</v>
      </c>
    </row>
    <row r="31" spans="1:8" s="164" customFormat="1" x14ac:dyDescent="0.2">
      <c r="A31" s="165">
        <v>1123000001</v>
      </c>
      <c r="B31" s="164" t="s">
        <v>614</v>
      </c>
      <c r="C31" s="166">
        <v>250</v>
      </c>
      <c r="D31" s="166"/>
      <c r="E31" s="166"/>
      <c r="F31" s="166"/>
      <c r="G31" s="166">
        <v>250</v>
      </c>
      <c r="H31" s="164" t="s">
        <v>623</v>
      </c>
    </row>
    <row r="32" spans="1:8" s="164" customFormat="1" x14ac:dyDescent="0.2">
      <c r="A32" s="165">
        <v>1123000001</v>
      </c>
      <c r="B32" s="164" t="s">
        <v>615</v>
      </c>
      <c r="C32" s="166">
        <v>55329.5</v>
      </c>
      <c r="D32" s="166"/>
      <c r="E32" s="166"/>
      <c r="F32" s="166"/>
      <c r="G32" s="166">
        <v>55329.5</v>
      </c>
      <c r="H32" s="164" t="s">
        <v>623</v>
      </c>
    </row>
    <row r="33" spans="1:8" s="164" customFormat="1" x14ac:dyDescent="0.2">
      <c r="A33" s="165">
        <v>1123000001</v>
      </c>
      <c r="B33" s="164" t="s">
        <v>616</v>
      </c>
      <c r="C33" s="166">
        <v>1524.43</v>
      </c>
      <c r="D33" s="166"/>
      <c r="E33" s="166"/>
      <c r="F33" s="166"/>
      <c r="G33" s="166">
        <v>1524.43</v>
      </c>
      <c r="H33" s="164" t="s">
        <v>623</v>
      </c>
    </row>
    <row r="34" spans="1:8" s="164" customFormat="1" x14ac:dyDescent="0.2">
      <c r="A34" s="165">
        <v>1123000001</v>
      </c>
      <c r="B34" s="164" t="s">
        <v>617</v>
      </c>
      <c r="C34" s="166">
        <v>1684.69</v>
      </c>
      <c r="D34" s="166"/>
      <c r="E34" s="166"/>
      <c r="F34" s="166"/>
      <c r="G34" s="166">
        <v>1684.69</v>
      </c>
      <c r="H34" s="164" t="s">
        <v>623</v>
      </c>
    </row>
    <row r="35" spans="1:8" s="164" customFormat="1" x14ac:dyDescent="0.2">
      <c r="A35" s="165">
        <v>1123000001</v>
      </c>
      <c r="B35" s="164" t="s">
        <v>618</v>
      </c>
      <c r="C35" s="166">
        <v>11054.76</v>
      </c>
      <c r="D35" s="166"/>
      <c r="E35" s="166"/>
      <c r="F35" s="166"/>
      <c r="G35" s="166">
        <v>11054.76</v>
      </c>
      <c r="H35" s="164" t="s">
        <v>623</v>
      </c>
    </row>
    <row r="36" spans="1:8" s="164" customFormat="1" x14ac:dyDescent="0.2">
      <c r="A36" s="165">
        <v>1123000001</v>
      </c>
      <c r="B36" s="164" t="s">
        <v>619</v>
      </c>
      <c r="C36" s="166">
        <v>15119.88</v>
      </c>
      <c r="D36" s="166"/>
      <c r="E36" s="166"/>
      <c r="F36" s="166"/>
      <c r="G36" s="166">
        <v>15119.88</v>
      </c>
      <c r="H36" s="164" t="s">
        <v>623</v>
      </c>
    </row>
    <row r="37" spans="1:8" s="164" customFormat="1" x14ac:dyDescent="0.2">
      <c r="A37" s="165">
        <v>1123000001</v>
      </c>
      <c r="B37" s="164" t="s">
        <v>620</v>
      </c>
      <c r="C37" s="166">
        <v>22388</v>
      </c>
      <c r="D37" s="166"/>
      <c r="E37" s="166"/>
      <c r="F37" s="166"/>
      <c r="G37" s="166">
        <v>22388</v>
      </c>
      <c r="H37" s="164" t="s">
        <v>623</v>
      </c>
    </row>
    <row r="38" spans="1:8" s="164" customFormat="1" x14ac:dyDescent="0.2">
      <c r="A38" s="165">
        <v>1123000001</v>
      </c>
      <c r="B38" s="164" t="s">
        <v>621</v>
      </c>
      <c r="C38" s="166">
        <v>14306.18</v>
      </c>
      <c r="D38" s="166"/>
      <c r="E38" s="166"/>
      <c r="F38" s="166"/>
      <c r="G38" s="166">
        <v>14306.18</v>
      </c>
      <c r="H38" s="164" t="s">
        <v>623</v>
      </c>
    </row>
    <row r="39" spans="1:8" s="164" customFormat="1" x14ac:dyDescent="0.2">
      <c r="A39" s="165">
        <v>1123000001</v>
      </c>
      <c r="B39" s="164" t="s">
        <v>622</v>
      </c>
      <c r="C39" s="166">
        <v>6583.25</v>
      </c>
      <c r="D39" s="166"/>
      <c r="E39" s="166"/>
      <c r="F39" s="166"/>
      <c r="G39" s="166">
        <v>6583.25</v>
      </c>
      <c r="H39" s="164" t="s">
        <v>623</v>
      </c>
    </row>
    <row r="40" spans="1:8" s="164" customFormat="1" x14ac:dyDescent="0.2">
      <c r="A40" s="165">
        <v>1123000011</v>
      </c>
      <c r="B40" s="164" t="s">
        <v>624</v>
      </c>
      <c r="C40" s="166">
        <v>1043.46</v>
      </c>
      <c r="D40" s="166"/>
      <c r="E40" s="166"/>
      <c r="F40" s="166"/>
      <c r="G40" s="166">
        <v>1043.46</v>
      </c>
      <c r="H40" s="164" t="s">
        <v>631</v>
      </c>
    </row>
    <row r="41" spans="1:8" s="164" customFormat="1" x14ac:dyDescent="0.2">
      <c r="A41" s="165">
        <v>1123000011</v>
      </c>
      <c r="B41" s="164" t="s">
        <v>625</v>
      </c>
      <c r="C41" s="166">
        <v>34910</v>
      </c>
      <c r="D41" s="166"/>
      <c r="E41" s="166"/>
      <c r="F41" s="166"/>
      <c r="G41" s="166">
        <v>34910</v>
      </c>
      <c r="H41" s="164" t="s">
        <v>631</v>
      </c>
    </row>
    <row r="42" spans="1:8" s="164" customFormat="1" x14ac:dyDescent="0.2">
      <c r="A42" s="165">
        <v>1123000011</v>
      </c>
      <c r="B42" s="164" t="s">
        <v>626</v>
      </c>
      <c r="C42" s="166">
        <v>17901.25</v>
      </c>
      <c r="D42" s="166"/>
      <c r="E42" s="166"/>
      <c r="F42" s="166"/>
      <c r="G42" s="166">
        <v>17901.25</v>
      </c>
      <c r="H42" s="164" t="s">
        <v>631</v>
      </c>
    </row>
    <row r="43" spans="1:8" s="164" customFormat="1" x14ac:dyDescent="0.2">
      <c r="A43" s="165">
        <v>1123000011</v>
      </c>
      <c r="B43" s="164" t="s">
        <v>627</v>
      </c>
      <c r="C43" s="166">
        <v>17391.310000000001</v>
      </c>
      <c r="D43" s="166"/>
      <c r="E43" s="166"/>
      <c r="F43" s="166"/>
      <c r="G43" s="166">
        <v>17391.310000000001</v>
      </c>
      <c r="H43" s="164" t="s">
        <v>631</v>
      </c>
    </row>
    <row r="44" spans="1:8" s="164" customFormat="1" x14ac:dyDescent="0.2">
      <c r="A44" s="165">
        <v>1123000011</v>
      </c>
      <c r="B44" s="164" t="s">
        <v>628</v>
      </c>
      <c r="C44" s="166">
        <v>3636.3</v>
      </c>
      <c r="D44" s="166"/>
      <c r="E44" s="166"/>
      <c r="F44" s="166"/>
      <c r="G44" s="166">
        <v>3636.3</v>
      </c>
      <c r="H44" s="164" t="s">
        <v>631</v>
      </c>
    </row>
    <row r="45" spans="1:8" s="164" customFormat="1" x14ac:dyDescent="0.2">
      <c r="A45" s="165">
        <v>1123000011</v>
      </c>
      <c r="B45" s="164" t="s">
        <v>629</v>
      </c>
      <c r="C45" s="166">
        <v>5217.3900000000003</v>
      </c>
      <c r="D45" s="166"/>
      <c r="E45" s="166"/>
      <c r="F45" s="166"/>
      <c r="G45" s="166">
        <v>5217.3900000000003</v>
      </c>
      <c r="H45" s="164" t="s">
        <v>631</v>
      </c>
    </row>
    <row r="46" spans="1:8" s="164" customFormat="1" x14ac:dyDescent="0.2">
      <c r="A46" s="165">
        <v>1123000011</v>
      </c>
      <c r="B46" s="164" t="s">
        <v>630</v>
      </c>
      <c r="C46" s="166">
        <v>26842.12</v>
      </c>
      <c r="D46" s="166"/>
      <c r="E46" s="166"/>
      <c r="F46" s="166"/>
      <c r="G46" s="166">
        <v>26842.12</v>
      </c>
      <c r="H46" s="164" t="s">
        <v>631</v>
      </c>
    </row>
    <row r="47" spans="1:8" x14ac:dyDescent="0.2">
      <c r="A47" s="16">
        <v>1125</v>
      </c>
      <c r="B47" s="14" t="s">
        <v>127</v>
      </c>
      <c r="C47" s="18">
        <v>69800</v>
      </c>
      <c r="D47" s="166">
        <v>0</v>
      </c>
      <c r="E47" s="18">
        <v>0</v>
      </c>
      <c r="F47" s="18">
        <v>0</v>
      </c>
      <c r="G47" s="18">
        <v>69800</v>
      </c>
    </row>
    <row r="48" spans="1:8" s="164" customFormat="1" x14ac:dyDescent="0.2">
      <c r="A48" s="165">
        <v>1125000001</v>
      </c>
      <c r="B48" s="164" t="s">
        <v>632</v>
      </c>
      <c r="C48" s="166">
        <v>4700</v>
      </c>
      <c r="D48" s="166"/>
      <c r="E48" s="166"/>
      <c r="F48" s="166"/>
      <c r="G48" s="166">
        <v>4700</v>
      </c>
      <c r="H48" s="164" t="s">
        <v>706</v>
      </c>
    </row>
    <row r="49" spans="1:8" s="164" customFormat="1" x14ac:dyDescent="0.2">
      <c r="A49" s="165">
        <v>1125000001</v>
      </c>
      <c r="B49" s="164" t="s">
        <v>633</v>
      </c>
      <c r="C49" s="166">
        <v>40500</v>
      </c>
      <c r="D49" s="166"/>
      <c r="E49" s="166"/>
      <c r="F49" s="166"/>
      <c r="G49" s="166">
        <v>40500</v>
      </c>
      <c r="H49" s="164" t="s">
        <v>706</v>
      </c>
    </row>
    <row r="50" spans="1:8" s="164" customFormat="1" x14ac:dyDescent="0.2">
      <c r="A50" s="165">
        <v>1125000001</v>
      </c>
      <c r="B50" s="164" t="s">
        <v>634</v>
      </c>
      <c r="C50" s="166">
        <v>3100</v>
      </c>
      <c r="D50" s="166"/>
      <c r="E50" s="166"/>
      <c r="F50" s="166"/>
      <c r="G50" s="166">
        <v>3100</v>
      </c>
      <c r="H50" s="164" t="s">
        <v>706</v>
      </c>
    </row>
    <row r="51" spans="1:8" s="164" customFormat="1" x14ac:dyDescent="0.2">
      <c r="A51" s="165">
        <v>1125000001</v>
      </c>
      <c r="B51" s="164" t="s">
        <v>635</v>
      </c>
      <c r="C51" s="166">
        <v>21500</v>
      </c>
      <c r="D51" s="166"/>
      <c r="E51" s="166"/>
      <c r="F51" s="166"/>
      <c r="G51" s="166">
        <v>21500</v>
      </c>
      <c r="H51" s="164" t="s">
        <v>706</v>
      </c>
    </row>
    <row r="52" spans="1:8" x14ac:dyDescent="0.2">
      <c r="A52" s="16">
        <v>1126</v>
      </c>
      <c r="B52" s="14" t="s">
        <v>480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</row>
    <row r="53" spans="1:8" x14ac:dyDescent="0.2">
      <c r="A53" s="16">
        <v>1129</v>
      </c>
      <c r="B53" s="14" t="s">
        <v>481</v>
      </c>
      <c r="C53" s="18">
        <v>8355995.3399999999</v>
      </c>
      <c r="D53" s="18">
        <f>SUM(D54:D98)</f>
        <v>2433361.3899999997</v>
      </c>
      <c r="E53" s="166">
        <f t="shared" ref="E53:G53" si="0">SUM(E54:E98)</f>
        <v>0</v>
      </c>
      <c r="F53" s="166">
        <f t="shared" si="0"/>
        <v>0</v>
      </c>
      <c r="G53" s="166">
        <f t="shared" si="0"/>
        <v>5922633.9500000002</v>
      </c>
    </row>
    <row r="54" spans="1:8" s="164" customFormat="1" x14ac:dyDescent="0.2">
      <c r="A54" s="165">
        <v>1129000001</v>
      </c>
      <c r="B54" s="164" t="s">
        <v>636</v>
      </c>
      <c r="C54" s="166">
        <v>41937.699999999997</v>
      </c>
      <c r="D54" s="166"/>
      <c r="E54" s="166"/>
      <c r="F54" s="166"/>
      <c r="G54" s="166">
        <v>41937.699999999997</v>
      </c>
      <c r="H54" s="164" t="s">
        <v>623</v>
      </c>
    </row>
    <row r="55" spans="1:8" s="164" customFormat="1" x14ac:dyDescent="0.2">
      <c r="A55" s="165">
        <v>1129000001</v>
      </c>
      <c r="B55" s="164" t="s">
        <v>637</v>
      </c>
      <c r="C55" s="166">
        <v>300</v>
      </c>
      <c r="D55" s="166"/>
      <c r="E55" s="166"/>
      <c r="F55" s="166"/>
      <c r="G55" s="166">
        <v>300</v>
      </c>
      <c r="H55" s="164" t="s">
        <v>623</v>
      </c>
    </row>
    <row r="56" spans="1:8" s="164" customFormat="1" x14ac:dyDescent="0.2">
      <c r="A56" s="165">
        <v>1129000001</v>
      </c>
      <c r="B56" s="164" t="s">
        <v>638</v>
      </c>
      <c r="C56" s="166">
        <v>24000</v>
      </c>
      <c r="D56" s="166"/>
      <c r="E56" s="166"/>
      <c r="F56" s="166"/>
      <c r="G56" s="166">
        <v>24000</v>
      </c>
      <c r="H56" s="164" t="s">
        <v>623</v>
      </c>
    </row>
    <row r="57" spans="1:8" s="164" customFormat="1" x14ac:dyDescent="0.2">
      <c r="A57" s="165">
        <v>1129000001</v>
      </c>
      <c r="B57" s="164" t="s">
        <v>639</v>
      </c>
      <c r="C57" s="166">
        <v>839543.65</v>
      </c>
      <c r="D57" s="166"/>
      <c r="E57" s="166"/>
      <c r="F57" s="166"/>
      <c r="G57" s="166">
        <v>839543.65</v>
      </c>
      <c r="H57" s="164" t="s">
        <v>623</v>
      </c>
    </row>
    <row r="58" spans="1:8" s="164" customFormat="1" x14ac:dyDescent="0.2">
      <c r="A58" s="165">
        <v>1129000001</v>
      </c>
      <c r="B58" s="164" t="s">
        <v>640</v>
      </c>
      <c r="C58" s="166">
        <v>1007077.76</v>
      </c>
      <c r="D58" s="166">
        <v>1007077.76</v>
      </c>
      <c r="E58" s="166"/>
      <c r="F58" s="166"/>
      <c r="G58" s="166"/>
      <c r="H58" s="164" t="s">
        <v>705</v>
      </c>
    </row>
    <row r="59" spans="1:8" s="164" customFormat="1" x14ac:dyDescent="0.2">
      <c r="A59" s="165">
        <v>1129000001</v>
      </c>
      <c r="B59" s="164" t="s">
        <v>641</v>
      </c>
      <c r="C59" s="166">
        <v>34483</v>
      </c>
      <c r="D59" s="166"/>
      <c r="E59" s="166"/>
      <c r="F59" s="166"/>
      <c r="G59" s="166">
        <v>34483</v>
      </c>
      <c r="H59" s="164" t="s">
        <v>623</v>
      </c>
    </row>
    <row r="60" spans="1:8" s="164" customFormat="1" x14ac:dyDescent="0.2">
      <c r="A60" s="165">
        <v>1129000001</v>
      </c>
      <c r="B60" s="164" t="s">
        <v>642</v>
      </c>
      <c r="C60" s="166">
        <v>1330</v>
      </c>
      <c r="D60" s="166"/>
      <c r="E60" s="166"/>
      <c r="F60" s="166"/>
      <c r="G60" s="166">
        <v>1330</v>
      </c>
      <c r="H60" s="164" t="s">
        <v>623</v>
      </c>
    </row>
    <row r="61" spans="1:8" s="164" customFormat="1" x14ac:dyDescent="0.2">
      <c r="A61" s="165">
        <v>1129000001</v>
      </c>
      <c r="B61" s="164" t="s">
        <v>643</v>
      </c>
      <c r="C61" s="166">
        <v>543.95000000000005</v>
      </c>
      <c r="D61" s="166"/>
      <c r="E61" s="166"/>
      <c r="F61" s="166"/>
      <c r="G61" s="166">
        <v>543.95000000000005</v>
      </c>
      <c r="H61" s="164" t="s">
        <v>623</v>
      </c>
    </row>
    <row r="62" spans="1:8" s="164" customFormat="1" x14ac:dyDescent="0.2">
      <c r="A62" s="165">
        <v>1129000001</v>
      </c>
      <c r="B62" s="164" t="s">
        <v>644</v>
      </c>
      <c r="C62" s="166">
        <v>1265.1600000000001</v>
      </c>
      <c r="D62" s="166"/>
      <c r="E62" s="166"/>
      <c r="F62" s="166"/>
      <c r="G62" s="166">
        <v>1265.1600000000001</v>
      </c>
      <c r="H62" s="164" t="s">
        <v>623</v>
      </c>
    </row>
    <row r="63" spans="1:8" s="164" customFormat="1" x14ac:dyDescent="0.2">
      <c r="A63" s="165">
        <v>1129000001</v>
      </c>
      <c r="B63" s="164" t="s">
        <v>645</v>
      </c>
      <c r="C63" s="166">
        <v>255.58</v>
      </c>
      <c r="D63" s="166"/>
      <c r="E63" s="166"/>
      <c r="F63" s="166"/>
      <c r="G63" s="166">
        <v>255.58</v>
      </c>
      <c r="H63" s="164" t="s">
        <v>623</v>
      </c>
    </row>
    <row r="64" spans="1:8" s="164" customFormat="1" x14ac:dyDescent="0.2">
      <c r="A64" s="165">
        <v>1129000001</v>
      </c>
      <c r="B64" s="164" t="s">
        <v>646</v>
      </c>
      <c r="C64" s="166">
        <v>30000</v>
      </c>
      <c r="D64" s="166"/>
      <c r="E64" s="166"/>
      <c r="F64" s="166"/>
      <c r="G64" s="166">
        <v>30000</v>
      </c>
      <c r="H64" s="164" t="s">
        <v>623</v>
      </c>
    </row>
    <row r="65" spans="1:8" s="164" customFormat="1" x14ac:dyDescent="0.2">
      <c r="A65" s="165">
        <v>1129000001</v>
      </c>
      <c r="B65" s="164" t="s">
        <v>647</v>
      </c>
      <c r="C65" s="166">
        <v>1426283.63</v>
      </c>
      <c r="D65" s="166">
        <v>1426283.63</v>
      </c>
      <c r="E65" s="166"/>
      <c r="F65" s="166"/>
      <c r="G65" s="166"/>
      <c r="H65" s="164" t="s">
        <v>705</v>
      </c>
    </row>
    <row r="66" spans="1:8" s="164" customFormat="1" x14ac:dyDescent="0.2">
      <c r="A66" s="165">
        <v>1129000001</v>
      </c>
      <c r="B66" s="164" t="s">
        <v>648</v>
      </c>
      <c r="C66" s="166">
        <v>3864</v>
      </c>
      <c r="D66" s="166"/>
      <c r="E66" s="166"/>
      <c r="F66" s="166"/>
      <c r="G66" s="166">
        <v>3864</v>
      </c>
      <c r="H66" s="164" t="s">
        <v>623</v>
      </c>
    </row>
    <row r="67" spans="1:8" s="164" customFormat="1" x14ac:dyDescent="0.2">
      <c r="A67" s="165">
        <v>1129000001</v>
      </c>
      <c r="B67" s="164" t="s">
        <v>649</v>
      </c>
      <c r="C67" s="166">
        <v>17470.830000000002</v>
      </c>
      <c r="D67" s="166"/>
      <c r="E67" s="166"/>
      <c r="F67" s="166"/>
      <c r="G67" s="166">
        <v>17470.830000000002</v>
      </c>
      <c r="H67" s="164" t="s">
        <v>623</v>
      </c>
    </row>
    <row r="68" spans="1:8" s="164" customFormat="1" x14ac:dyDescent="0.2">
      <c r="A68" s="165">
        <v>1129000001</v>
      </c>
      <c r="B68" s="164" t="s">
        <v>650</v>
      </c>
      <c r="C68" s="166">
        <v>25797.5</v>
      </c>
      <c r="D68" s="166"/>
      <c r="E68" s="166"/>
      <c r="F68" s="166"/>
      <c r="G68" s="166">
        <v>25797.5</v>
      </c>
      <c r="H68" s="164" t="s">
        <v>623</v>
      </c>
    </row>
    <row r="69" spans="1:8" s="164" customFormat="1" x14ac:dyDescent="0.2">
      <c r="A69" s="165">
        <v>1129000001</v>
      </c>
      <c r="B69" s="164" t="s">
        <v>651</v>
      </c>
      <c r="C69" s="166">
        <v>6877.62</v>
      </c>
      <c r="D69" s="166"/>
      <c r="E69" s="166"/>
      <c r="F69" s="166"/>
      <c r="G69" s="166">
        <v>6877.62</v>
      </c>
      <c r="H69" s="164" t="s">
        <v>623</v>
      </c>
    </row>
    <row r="70" spans="1:8" s="164" customFormat="1" x14ac:dyDescent="0.2">
      <c r="A70" s="165">
        <v>1129000001</v>
      </c>
      <c r="B70" s="164" t="s">
        <v>606</v>
      </c>
      <c r="C70" s="166">
        <v>18006.93</v>
      </c>
      <c r="D70" s="166"/>
      <c r="E70" s="166"/>
      <c r="F70" s="166"/>
      <c r="G70" s="166">
        <v>18006.93</v>
      </c>
      <c r="H70" s="164" t="s">
        <v>623</v>
      </c>
    </row>
    <row r="71" spans="1:8" s="164" customFormat="1" x14ac:dyDescent="0.2">
      <c r="A71" s="165">
        <v>1129000001</v>
      </c>
      <c r="B71" s="164" t="s">
        <v>652</v>
      </c>
      <c r="C71" s="166">
        <v>250059.28</v>
      </c>
      <c r="D71" s="166"/>
      <c r="E71" s="166"/>
      <c r="F71" s="166"/>
      <c r="G71" s="166">
        <v>250059.28</v>
      </c>
      <c r="H71" s="164" t="s">
        <v>623</v>
      </c>
    </row>
    <row r="72" spans="1:8" s="164" customFormat="1" x14ac:dyDescent="0.2">
      <c r="A72" s="165">
        <v>1129000001</v>
      </c>
      <c r="B72" s="164" t="s">
        <v>653</v>
      </c>
      <c r="C72" s="166">
        <v>1245315.8700000001</v>
      </c>
      <c r="D72" s="166"/>
      <c r="E72" s="166"/>
      <c r="F72" s="166"/>
      <c r="G72" s="166">
        <v>1245315.8700000001</v>
      </c>
      <c r="H72" s="164" t="s">
        <v>623</v>
      </c>
    </row>
    <row r="73" spans="1:8" s="164" customFormat="1" x14ac:dyDescent="0.2">
      <c r="A73" s="165">
        <v>1129000001</v>
      </c>
      <c r="B73" s="164" t="s">
        <v>654</v>
      </c>
      <c r="C73" s="166">
        <v>946.88</v>
      </c>
      <c r="D73" s="166"/>
      <c r="E73" s="166"/>
      <c r="F73" s="166"/>
      <c r="G73" s="166">
        <v>946.88</v>
      </c>
      <c r="H73" s="164" t="s">
        <v>623</v>
      </c>
    </row>
    <row r="74" spans="1:8" s="164" customFormat="1" x14ac:dyDescent="0.2">
      <c r="A74" s="165">
        <v>1129000001</v>
      </c>
      <c r="B74" s="164" t="s">
        <v>655</v>
      </c>
      <c r="C74" s="166">
        <v>61600</v>
      </c>
      <c r="D74" s="166"/>
      <c r="E74" s="166"/>
      <c r="F74" s="166"/>
      <c r="G74" s="166">
        <v>61600</v>
      </c>
      <c r="H74" s="164" t="s">
        <v>623</v>
      </c>
    </row>
    <row r="75" spans="1:8" s="164" customFormat="1" x14ac:dyDescent="0.2">
      <c r="A75" s="165">
        <v>1129000001</v>
      </c>
      <c r="B75" s="164" t="s">
        <v>656</v>
      </c>
      <c r="C75" s="166">
        <v>18000</v>
      </c>
      <c r="D75" s="166"/>
      <c r="E75" s="166"/>
      <c r="F75" s="166"/>
      <c r="G75" s="166">
        <v>18000</v>
      </c>
      <c r="H75" s="164" t="s">
        <v>623</v>
      </c>
    </row>
    <row r="76" spans="1:8" s="164" customFormat="1" x14ac:dyDescent="0.2">
      <c r="A76" s="165">
        <v>1129000001</v>
      </c>
      <c r="B76" s="164" t="s">
        <v>657</v>
      </c>
      <c r="C76" s="166">
        <v>4200</v>
      </c>
      <c r="D76" s="166"/>
      <c r="E76" s="166"/>
      <c r="F76" s="166"/>
      <c r="G76" s="166">
        <v>4200</v>
      </c>
      <c r="H76" s="164" t="s">
        <v>623</v>
      </c>
    </row>
    <row r="77" spans="1:8" s="164" customFormat="1" x14ac:dyDescent="0.2">
      <c r="A77" s="165">
        <v>1129000001</v>
      </c>
      <c r="B77" s="164" t="s">
        <v>658</v>
      </c>
      <c r="C77" s="166">
        <v>98000</v>
      </c>
      <c r="D77" s="166"/>
      <c r="E77" s="166"/>
      <c r="F77" s="166"/>
      <c r="G77" s="166">
        <v>98000</v>
      </c>
      <c r="H77" s="164" t="s">
        <v>623</v>
      </c>
    </row>
    <row r="78" spans="1:8" s="164" customFormat="1" x14ac:dyDescent="0.2">
      <c r="A78" s="165">
        <v>1129000001</v>
      </c>
      <c r="B78" s="164" t="s">
        <v>659</v>
      </c>
      <c r="C78" s="166">
        <v>60</v>
      </c>
      <c r="D78" s="166"/>
      <c r="E78" s="166"/>
      <c r="F78" s="166"/>
      <c r="G78" s="166">
        <v>60</v>
      </c>
      <c r="H78" s="164" t="s">
        <v>623</v>
      </c>
    </row>
    <row r="79" spans="1:8" s="164" customFormat="1" x14ac:dyDescent="0.2">
      <c r="A79" s="165">
        <v>1129000001</v>
      </c>
      <c r="B79" s="164" t="s">
        <v>660</v>
      </c>
      <c r="C79" s="166">
        <v>227650</v>
      </c>
      <c r="D79" s="166"/>
      <c r="E79" s="166"/>
      <c r="F79" s="166"/>
      <c r="G79" s="166">
        <v>227650</v>
      </c>
      <c r="H79" s="164" t="s">
        <v>623</v>
      </c>
    </row>
    <row r="80" spans="1:8" s="164" customFormat="1" x14ac:dyDescent="0.2">
      <c r="A80" s="165">
        <v>1129000001</v>
      </c>
      <c r="B80" s="164" t="s">
        <v>661</v>
      </c>
      <c r="C80" s="166">
        <v>57000</v>
      </c>
      <c r="D80" s="166"/>
      <c r="E80" s="166"/>
      <c r="F80" s="166"/>
      <c r="G80" s="166">
        <v>57000</v>
      </c>
      <c r="H80" s="164" t="s">
        <v>623</v>
      </c>
    </row>
    <row r="81" spans="1:8" s="164" customFormat="1" x14ac:dyDescent="0.2">
      <c r="A81" s="165">
        <v>1129000001</v>
      </c>
      <c r="B81" s="164" t="s">
        <v>662</v>
      </c>
      <c r="C81" s="166">
        <v>66167.14</v>
      </c>
      <c r="D81" s="166"/>
      <c r="E81" s="166"/>
      <c r="F81" s="166"/>
      <c r="G81" s="166">
        <v>66167.14</v>
      </c>
      <c r="H81" s="164" t="s">
        <v>623</v>
      </c>
    </row>
    <row r="82" spans="1:8" s="164" customFormat="1" x14ac:dyDescent="0.2">
      <c r="A82" s="165">
        <v>1129000001</v>
      </c>
      <c r="B82" s="164" t="s">
        <v>663</v>
      </c>
      <c r="C82" s="166">
        <v>1050</v>
      </c>
      <c r="D82" s="166"/>
      <c r="E82" s="166"/>
      <c r="F82" s="166"/>
      <c r="G82" s="166">
        <v>1050</v>
      </c>
      <c r="H82" s="164" t="s">
        <v>623</v>
      </c>
    </row>
    <row r="83" spans="1:8" s="164" customFormat="1" x14ac:dyDescent="0.2">
      <c r="A83" s="165">
        <v>1129000001</v>
      </c>
      <c r="B83" s="164" t="s">
        <v>664</v>
      </c>
      <c r="C83" s="166">
        <v>84670.56</v>
      </c>
      <c r="D83" s="166"/>
      <c r="E83" s="166"/>
      <c r="F83" s="166"/>
      <c r="G83" s="166">
        <v>84670.56</v>
      </c>
      <c r="H83" s="164" t="s">
        <v>623</v>
      </c>
    </row>
    <row r="84" spans="1:8" s="164" customFormat="1" x14ac:dyDescent="0.2">
      <c r="A84" s="165">
        <v>1129000001</v>
      </c>
      <c r="B84" s="164" t="s">
        <v>665</v>
      </c>
      <c r="C84" s="166">
        <v>165068.35999999999</v>
      </c>
      <c r="D84" s="166"/>
      <c r="E84" s="166"/>
      <c r="F84" s="166"/>
      <c r="G84" s="166">
        <v>165068.35999999999</v>
      </c>
      <c r="H84" s="164" t="s">
        <v>623</v>
      </c>
    </row>
    <row r="85" spans="1:8" s="164" customFormat="1" x14ac:dyDescent="0.2">
      <c r="A85" s="165">
        <v>1129000001</v>
      </c>
      <c r="B85" s="164" t="s">
        <v>666</v>
      </c>
      <c r="C85" s="166">
        <v>50521</v>
      </c>
      <c r="D85" s="166"/>
      <c r="E85" s="166"/>
      <c r="F85" s="166"/>
      <c r="G85" s="166">
        <v>50521</v>
      </c>
      <c r="H85" s="164" t="s">
        <v>623</v>
      </c>
    </row>
    <row r="86" spans="1:8" s="164" customFormat="1" x14ac:dyDescent="0.2">
      <c r="A86" s="165">
        <v>1129000001</v>
      </c>
      <c r="B86" s="164" t="s">
        <v>667</v>
      </c>
      <c r="C86" s="166">
        <v>4500</v>
      </c>
      <c r="D86" s="166"/>
      <c r="E86" s="166"/>
      <c r="F86" s="166"/>
      <c r="G86" s="166">
        <v>4500</v>
      </c>
      <c r="H86" s="164" t="s">
        <v>623</v>
      </c>
    </row>
    <row r="87" spans="1:8" s="164" customFormat="1" x14ac:dyDescent="0.2">
      <c r="A87" s="165">
        <v>1129000001</v>
      </c>
      <c r="B87" s="164" t="s">
        <v>668</v>
      </c>
      <c r="C87" s="166">
        <v>5994.08</v>
      </c>
      <c r="D87" s="166"/>
      <c r="E87" s="166"/>
      <c r="F87" s="166"/>
      <c r="G87" s="166">
        <v>5994.08</v>
      </c>
      <c r="H87" s="164" t="s">
        <v>623</v>
      </c>
    </row>
    <row r="88" spans="1:8" s="164" customFormat="1" x14ac:dyDescent="0.2">
      <c r="A88" s="165">
        <v>1129000001</v>
      </c>
      <c r="B88" s="164" t="s">
        <v>669</v>
      </c>
      <c r="C88" s="166">
        <v>15978.86</v>
      </c>
      <c r="D88" s="166"/>
      <c r="E88" s="166"/>
      <c r="F88" s="166"/>
      <c r="G88" s="166">
        <v>15978.86</v>
      </c>
      <c r="H88" s="164" t="s">
        <v>623</v>
      </c>
    </row>
    <row r="89" spans="1:8" s="164" customFormat="1" x14ac:dyDescent="0.2">
      <c r="A89" s="165">
        <v>1129000001</v>
      </c>
      <c r="B89" s="164" t="s">
        <v>670</v>
      </c>
      <c r="C89" s="166">
        <v>1176</v>
      </c>
      <c r="D89" s="166"/>
      <c r="E89" s="166"/>
      <c r="F89" s="166"/>
      <c r="G89" s="166">
        <v>1176</v>
      </c>
      <c r="H89" s="164" t="s">
        <v>623</v>
      </c>
    </row>
    <row r="90" spans="1:8" s="164" customFormat="1" x14ac:dyDescent="0.2">
      <c r="A90" s="165">
        <v>1129000001</v>
      </c>
      <c r="B90" s="164" t="s">
        <v>671</v>
      </c>
      <c r="C90" s="166">
        <v>64000</v>
      </c>
      <c r="D90" s="166"/>
      <c r="E90" s="166"/>
      <c r="F90" s="166"/>
      <c r="G90" s="166">
        <v>64000</v>
      </c>
      <c r="H90" s="164" t="s">
        <v>623</v>
      </c>
    </row>
    <row r="91" spans="1:8" s="164" customFormat="1" x14ac:dyDescent="0.2">
      <c r="A91" s="165">
        <v>1129000001</v>
      </c>
      <c r="B91" s="164" t="s">
        <v>672</v>
      </c>
      <c r="C91" s="166">
        <v>104000</v>
      </c>
      <c r="D91" s="166"/>
      <c r="E91" s="166"/>
      <c r="F91" s="166"/>
      <c r="G91" s="166">
        <v>104000</v>
      </c>
      <c r="H91" s="164" t="s">
        <v>623</v>
      </c>
    </row>
    <row r="92" spans="1:8" s="164" customFormat="1" x14ac:dyDescent="0.2">
      <c r="A92" s="165">
        <v>1129000001</v>
      </c>
      <c r="B92" s="164" t="s">
        <v>673</v>
      </c>
      <c r="C92" s="166">
        <v>5809</v>
      </c>
      <c r="D92" s="166"/>
      <c r="E92" s="166"/>
      <c r="F92" s="166"/>
      <c r="G92" s="166">
        <v>5809</v>
      </c>
      <c r="H92" s="164" t="s">
        <v>623</v>
      </c>
    </row>
    <row r="93" spans="1:8" s="164" customFormat="1" x14ac:dyDescent="0.2">
      <c r="A93" s="165">
        <v>1129000001</v>
      </c>
      <c r="B93" s="164" t="s">
        <v>674</v>
      </c>
      <c r="C93" s="166">
        <v>108800</v>
      </c>
      <c r="D93" s="166"/>
      <c r="E93" s="166"/>
      <c r="F93" s="166"/>
      <c r="G93" s="166">
        <v>108800</v>
      </c>
      <c r="H93" s="164" t="s">
        <v>623</v>
      </c>
    </row>
    <row r="94" spans="1:8" s="164" customFormat="1" x14ac:dyDescent="0.2">
      <c r="A94" s="165">
        <v>1129000001</v>
      </c>
      <c r="B94" s="164" t="s">
        <v>675</v>
      </c>
      <c r="C94" s="166">
        <v>134724</v>
      </c>
      <c r="D94" s="166"/>
      <c r="E94" s="166"/>
      <c r="F94" s="166"/>
      <c r="G94" s="166">
        <v>134724</v>
      </c>
      <c r="H94" s="164" t="s">
        <v>623</v>
      </c>
    </row>
    <row r="95" spans="1:8" s="164" customFormat="1" x14ac:dyDescent="0.2">
      <c r="A95" s="165">
        <v>1129000001</v>
      </c>
      <c r="B95" s="164" t="s">
        <v>676</v>
      </c>
      <c r="C95" s="166">
        <v>75000</v>
      </c>
      <c r="D95" s="166"/>
      <c r="E95" s="166"/>
      <c r="F95" s="166"/>
      <c r="G95" s="166">
        <v>75000</v>
      </c>
      <c r="H95" s="164" t="s">
        <v>623</v>
      </c>
    </row>
    <row r="96" spans="1:8" s="164" customFormat="1" x14ac:dyDescent="0.2">
      <c r="A96" s="165">
        <v>1129000001</v>
      </c>
      <c r="B96" s="164" t="s">
        <v>677</v>
      </c>
      <c r="C96" s="166">
        <v>32400</v>
      </c>
      <c r="D96" s="166"/>
      <c r="E96" s="166"/>
      <c r="F96" s="166"/>
      <c r="G96" s="166">
        <v>32400</v>
      </c>
      <c r="H96" s="164" t="s">
        <v>623</v>
      </c>
    </row>
    <row r="97" spans="1:8" s="164" customFormat="1" x14ac:dyDescent="0.2">
      <c r="A97" s="165">
        <v>1129000001</v>
      </c>
      <c r="B97" s="164" t="s">
        <v>678</v>
      </c>
      <c r="C97" s="166">
        <v>106634.04</v>
      </c>
      <c r="D97" s="166"/>
      <c r="E97" s="166"/>
      <c r="F97" s="166"/>
      <c r="G97" s="166">
        <v>106634.04</v>
      </c>
      <c r="H97" s="164" t="s">
        <v>623</v>
      </c>
    </row>
    <row r="98" spans="1:8" s="164" customFormat="1" x14ac:dyDescent="0.2">
      <c r="A98" s="165">
        <v>1129000001</v>
      </c>
      <c r="B98" s="164" t="s">
        <v>679</v>
      </c>
      <c r="C98" s="166">
        <v>1887632.96</v>
      </c>
      <c r="D98" s="166"/>
      <c r="E98" s="166"/>
      <c r="F98" s="166"/>
      <c r="G98" s="166">
        <v>1887632.96</v>
      </c>
      <c r="H98" s="164" t="s">
        <v>623</v>
      </c>
    </row>
    <row r="99" spans="1:8" x14ac:dyDescent="0.2">
      <c r="A99" s="16">
        <v>1131</v>
      </c>
      <c r="B99" s="14" t="s">
        <v>128</v>
      </c>
      <c r="C99" s="18">
        <v>391063.26</v>
      </c>
      <c r="D99" s="163">
        <v>0</v>
      </c>
      <c r="E99" s="18">
        <v>0</v>
      </c>
      <c r="F99" s="18">
        <v>391063.26</v>
      </c>
      <c r="G99" s="18">
        <v>0</v>
      </c>
    </row>
    <row r="100" spans="1:8" s="164" customFormat="1" x14ac:dyDescent="0.2">
      <c r="A100" s="165">
        <v>1131000001</v>
      </c>
      <c r="B100" s="164" t="s">
        <v>680</v>
      </c>
      <c r="C100" s="166">
        <v>220400</v>
      </c>
      <c r="D100" s="166"/>
      <c r="E100" s="166"/>
      <c r="F100" s="166">
        <v>220400</v>
      </c>
      <c r="G100" s="166"/>
      <c r="H100" s="164" t="s">
        <v>683</v>
      </c>
    </row>
    <row r="101" spans="1:8" s="164" customFormat="1" x14ac:dyDescent="0.2">
      <c r="A101" s="165">
        <v>1131000001</v>
      </c>
      <c r="B101" s="164" t="s">
        <v>681</v>
      </c>
      <c r="C101" s="166">
        <v>25663.26</v>
      </c>
      <c r="D101" s="166"/>
      <c r="E101" s="166"/>
      <c r="F101" s="166">
        <v>25663.26</v>
      </c>
      <c r="G101" s="166"/>
      <c r="H101" s="164" t="s">
        <v>683</v>
      </c>
    </row>
    <row r="102" spans="1:8" s="164" customFormat="1" x14ac:dyDescent="0.2">
      <c r="A102" s="165">
        <v>1131000001</v>
      </c>
      <c r="B102" s="164" t="s">
        <v>682</v>
      </c>
      <c r="C102" s="166">
        <v>145000</v>
      </c>
      <c r="D102" s="166"/>
      <c r="E102" s="166"/>
      <c r="F102" s="166">
        <v>145000</v>
      </c>
      <c r="G102" s="166"/>
      <c r="H102" s="164" t="s">
        <v>683</v>
      </c>
    </row>
    <row r="103" spans="1:8" x14ac:dyDescent="0.2">
      <c r="A103" s="16">
        <v>1132</v>
      </c>
      <c r="B103" s="14" t="s">
        <v>129</v>
      </c>
      <c r="C103" s="18">
        <v>109784.14</v>
      </c>
      <c r="D103" s="163">
        <v>0</v>
      </c>
      <c r="E103" s="18">
        <v>0</v>
      </c>
      <c r="F103" s="18">
        <v>0</v>
      </c>
      <c r="G103" s="18">
        <v>0</v>
      </c>
    </row>
    <row r="104" spans="1:8" s="159" customFormat="1" x14ac:dyDescent="0.2">
      <c r="A104" s="161">
        <v>1132000001</v>
      </c>
      <c r="B104" s="160" t="s">
        <v>684</v>
      </c>
      <c r="C104" s="162">
        <v>109784.14</v>
      </c>
      <c r="D104" s="162"/>
      <c r="E104" s="162"/>
      <c r="F104" s="162">
        <v>109784.14</v>
      </c>
      <c r="G104" s="162"/>
      <c r="H104" s="160" t="s">
        <v>683</v>
      </c>
    </row>
    <row r="105" spans="1:8" x14ac:dyDescent="0.2">
      <c r="A105" s="16">
        <v>1133</v>
      </c>
      <c r="B105" s="14" t="s">
        <v>130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</row>
    <row r="106" spans="1:8" x14ac:dyDescent="0.2">
      <c r="A106" s="16">
        <v>1134</v>
      </c>
      <c r="B106" s="14" t="s">
        <v>131</v>
      </c>
      <c r="C106" s="18">
        <v>18907279.809999999</v>
      </c>
      <c r="D106" s="163">
        <v>0</v>
      </c>
      <c r="E106" s="18">
        <v>0</v>
      </c>
      <c r="F106" s="18">
        <v>18907279.809999999</v>
      </c>
      <c r="G106" s="18">
        <v>0</v>
      </c>
    </row>
    <row r="107" spans="1:8" s="164" customFormat="1" x14ac:dyDescent="0.2">
      <c r="A107" s="165">
        <v>1134000001</v>
      </c>
      <c r="B107" s="164" t="s">
        <v>685</v>
      </c>
      <c r="C107" s="166">
        <v>506616.43</v>
      </c>
      <c r="D107" s="166"/>
      <c r="E107" s="166"/>
      <c r="F107" s="166">
        <v>506616.43</v>
      </c>
      <c r="G107" s="166"/>
      <c r="H107" s="164" t="s">
        <v>704</v>
      </c>
    </row>
    <row r="108" spans="1:8" s="164" customFormat="1" x14ac:dyDescent="0.2">
      <c r="A108" s="165">
        <v>1134000001</v>
      </c>
      <c r="B108" s="164" t="s">
        <v>686</v>
      </c>
      <c r="C108" s="166">
        <v>301102.18</v>
      </c>
      <c r="D108" s="166"/>
      <c r="E108" s="166"/>
      <c r="F108" s="166">
        <v>301102.18</v>
      </c>
      <c r="G108" s="166"/>
      <c r="H108" s="164" t="s">
        <v>704</v>
      </c>
    </row>
    <row r="109" spans="1:8" s="164" customFormat="1" x14ac:dyDescent="0.2">
      <c r="A109" s="165">
        <v>1134000001</v>
      </c>
      <c r="B109" s="164" t="s">
        <v>687</v>
      </c>
      <c r="C109" s="166">
        <v>330345.57</v>
      </c>
      <c r="D109" s="166"/>
      <c r="E109" s="166"/>
      <c r="F109" s="166">
        <v>330345.57</v>
      </c>
      <c r="G109" s="166"/>
      <c r="H109" s="164" t="s">
        <v>704</v>
      </c>
    </row>
    <row r="110" spans="1:8" s="164" customFormat="1" x14ac:dyDescent="0.2">
      <c r="A110" s="165">
        <v>1134000001</v>
      </c>
      <c r="B110" s="164" t="s">
        <v>688</v>
      </c>
      <c r="C110" s="166">
        <v>1579864.22</v>
      </c>
      <c r="D110" s="166"/>
      <c r="E110" s="166"/>
      <c r="F110" s="166">
        <v>1579864.22</v>
      </c>
      <c r="G110" s="166"/>
      <c r="H110" s="164" t="s">
        <v>704</v>
      </c>
    </row>
    <row r="111" spans="1:8" s="164" customFormat="1" x14ac:dyDescent="0.2">
      <c r="A111" s="165">
        <v>1134000001</v>
      </c>
      <c r="B111" s="164" t="s">
        <v>689</v>
      </c>
      <c r="C111" s="166">
        <v>2528088.9900000002</v>
      </c>
      <c r="D111" s="166"/>
      <c r="E111" s="166"/>
      <c r="F111" s="166">
        <v>2528088.9900000002</v>
      </c>
      <c r="G111" s="166"/>
      <c r="H111" s="164" t="s">
        <v>704</v>
      </c>
    </row>
    <row r="112" spans="1:8" s="164" customFormat="1" x14ac:dyDescent="0.2">
      <c r="A112" s="165">
        <v>1134000001</v>
      </c>
      <c r="B112" s="164" t="s">
        <v>690</v>
      </c>
      <c r="C112" s="166">
        <v>77496.06</v>
      </c>
      <c r="D112" s="166"/>
      <c r="E112" s="166"/>
      <c r="F112" s="166">
        <v>77496.06</v>
      </c>
      <c r="G112" s="166"/>
      <c r="H112" s="164" t="s">
        <v>704</v>
      </c>
    </row>
    <row r="113" spans="1:8" s="164" customFormat="1" x14ac:dyDescent="0.2">
      <c r="A113" s="165">
        <v>1134000001</v>
      </c>
      <c r="B113" s="164" t="s">
        <v>691</v>
      </c>
      <c r="C113" s="166">
        <v>95138.11</v>
      </c>
      <c r="D113" s="166"/>
      <c r="E113" s="166"/>
      <c r="F113" s="166">
        <v>95138.11</v>
      </c>
      <c r="G113" s="166"/>
      <c r="H113" s="164" t="s">
        <v>704</v>
      </c>
    </row>
    <row r="114" spans="1:8" s="164" customFormat="1" x14ac:dyDescent="0.2">
      <c r="A114" s="165">
        <v>1134000001</v>
      </c>
      <c r="B114" s="164" t="s">
        <v>692</v>
      </c>
      <c r="C114" s="166">
        <v>1195151.45</v>
      </c>
      <c r="D114" s="166"/>
      <c r="E114" s="166"/>
      <c r="F114" s="166">
        <v>1195151.45</v>
      </c>
      <c r="G114" s="166"/>
      <c r="H114" s="164" t="s">
        <v>704</v>
      </c>
    </row>
    <row r="115" spans="1:8" s="164" customFormat="1" x14ac:dyDescent="0.2">
      <c r="A115" s="165">
        <v>1134000001</v>
      </c>
      <c r="B115" s="164" t="s">
        <v>693</v>
      </c>
      <c r="C115" s="166">
        <v>206796.82</v>
      </c>
      <c r="D115" s="166"/>
      <c r="E115" s="166"/>
      <c r="F115" s="166">
        <v>206796.82</v>
      </c>
      <c r="G115" s="166"/>
      <c r="H115" s="164" t="s">
        <v>704</v>
      </c>
    </row>
    <row r="116" spans="1:8" s="164" customFormat="1" x14ac:dyDescent="0.2">
      <c r="A116" s="165">
        <v>1134000001</v>
      </c>
      <c r="B116" s="164" t="s">
        <v>694</v>
      </c>
      <c r="C116" s="166">
        <v>1314170.5900000001</v>
      </c>
      <c r="D116" s="166"/>
      <c r="E116" s="166"/>
      <c r="F116" s="166">
        <v>1314170.5900000001</v>
      </c>
      <c r="G116" s="166"/>
      <c r="H116" s="164" t="s">
        <v>704</v>
      </c>
    </row>
    <row r="117" spans="1:8" s="164" customFormat="1" x14ac:dyDescent="0.2">
      <c r="A117" s="165">
        <v>1134000001</v>
      </c>
      <c r="B117" s="164" t="s">
        <v>695</v>
      </c>
      <c r="C117" s="166">
        <v>537646.17000000004</v>
      </c>
      <c r="D117" s="166"/>
      <c r="E117" s="166"/>
      <c r="F117" s="166">
        <v>537646.17000000004</v>
      </c>
      <c r="G117" s="166"/>
      <c r="H117" s="164" t="s">
        <v>704</v>
      </c>
    </row>
    <row r="118" spans="1:8" s="164" customFormat="1" x14ac:dyDescent="0.2">
      <c r="A118" s="165">
        <v>1134000001</v>
      </c>
      <c r="B118" s="164" t="s">
        <v>696</v>
      </c>
      <c r="C118" s="166">
        <v>444641.89</v>
      </c>
      <c r="D118" s="166"/>
      <c r="E118" s="166"/>
      <c r="F118" s="166">
        <v>444641.89</v>
      </c>
      <c r="G118" s="166"/>
      <c r="H118" s="164" t="s">
        <v>704</v>
      </c>
    </row>
    <row r="119" spans="1:8" s="164" customFormat="1" x14ac:dyDescent="0.2">
      <c r="A119" s="165">
        <v>1134000001</v>
      </c>
      <c r="B119" s="164" t="s">
        <v>697</v>
      </c>
      <c r="C119" s="166">
        <v>3437464.68</v>
      </c>
      <c r="D119" s="166"/>
      <c r="E119" s="166"/>
      <c r="F119" s="166">
        <v>3437464.68</v>
      </c>
      <c r="G119" s="166"/>
      <c r="H119" s="164" t="s">
        <v>704</v>
      </c>
    </row>
    <row r="120" spans="1:8" s="164" customFormat="1" x14ac:dyDescent="0.2">
      <c r="A120" s="165">
        <v>1134000001</v>
      </c>
      <c r="B120" s="164" t="s">
        <v>698</v>
      </c>
      <c r="C120" s="166">
        <v>418544.35</v>
      </c>
      <c r="D120" s="166"/>
      <c r="E120" s="166"/>
      <c r="F120" s="166">
        <v>418544.35</v>
      </c>
      <c r="G120" s="166"/>
      <c r="H120" s="164" t="s">
        <v>704</v>
      </c>
    </row>
    <row r="121" spans="1:8" s="164" customFormat="1" x14ac:dyDescent="0.2">
      <c r="A121" s="165">
        <v>1134000001</v>
      </c>
      <c r="B121" s="164" t="s">
        <v>699</v>
      </c>
      <c r="C121" s="166">
        <v>447117.85</v>
      </c>
      <c r="D121" s="166"/>
      <c r="E121" s="166"/>
      <c r="F121" s="166">
        <v>447117.85</v>
      </c>
      <c r="G121" s="166"/>
      <c r="H121" s="164" t="s">
        <v>704</v>
      </c>
    </row>
    <row r="122" spans="1:8" s="164" customFormat="1" x14ac:dyDescent="0.2">
      <c r="A122" s="165">
        <v>1134000001</v>
      </c>
      <c r="B122" s="164" t="s">
        <v>700</v>
      </c>
      <c r="C122" s="166">
        <v>4590067.51</v>
      </c>
      <c r="D122" s="166"/>
      <c r="E122" s="166"/>
      <c r="F122" s="166">
        <v>4590067.51</v>
      </c>
      <c r="G122" s="166"/>
      <c r="H122" s="164" t="s">
        <v>704</v>
      </c>
    </row>
    <row r="123" spans="1:8" s="164" customFormat="1" x14ac:dyDescent="0.2">
      <c r="A123" s="165">
        <v>1134000001</v>
      </c>
      <c r="B123" s="164" t="s">
        <v>701</v>
      </c>
      <c r="C123" s="166">
        <v>127807.96</v>
      </c>
      <c r="D123" s="166"/>
      <c r="E123" s="166"/>
      <c r="F123" s="166">
        <v>127807.96</v>
      </c>
      <c r="G123" s="166"/>
      <c r="H123" s="164" t="s">
        <v>704</v>
      </c>
    </row>
    <row r="124" spans="1:8" s="164" customFormat="1" x14ac:dyDescent="0.2">
      <c r="A124" s="165">
        <v>1134000001</v>
      </c>
      <c r="B124" s="164" t="s">
        <v>702</v>
      </c>
      <c r="C124" s="166">
        <v>109332.63</v>
      </c>
      <c r="D124" s="166"/>
      <c r="E124" s="166"/>
      <c r="F124" s="166">
        <v>109332.63</v>
      </c>
      <c r="G124" s="166"/>
      <c r="H124" s="164" t="s">
        <v>704</v>
      </c>
    </row>
    <row r="125" spans="1:8" s="164" customFormat="1" x14ac:dyDescent="0.2">
      <c r="A125" s="165">
        <v>1134000001</v>
      </c>
      <c r="B125" s="164" t="s">
        <v>703</v>
      </c>
      <c r="C125" s="166">
        <v>659886.35</v>
      </c>
      <c r="D125" s="166"/>
      <c r="E125" s="166"/>
      <c r="F125" s="166">
        <v>659886.35</v>
      </c>
      <c r="G125" s="166"/>
      <c r="H125" s="164" t="s">
        <v>704</v>
      </c>
    </row>
    <row r="126" spans="1:8" x14ac:dyDescent="0.2">
      <c r="A126" s="16">
        <v>1139</v>
      </c>
      <c r="B126" s="14" t="s">
        <v>132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</row>
    <row r="128" spans="1:8" x14ac:dyDescent="0.2">
      <c r="A128" s="13" t="s">
        <v>482</v>
      </c>
      <c r="B128" s="13"/>
      <c r="C128" s="13"/>
      <c r="D128" s="13"/>
      <c r="E128" s="13"/>
      <c r="F128" s="13"/>
      <c r="G128" s="13"/>
      <c r="H128" s="13"/>
    </row>
    <row r="129" spans="1:8" x14ac:dyDescent="0.2">
      <c r="A129" s="15" t="s">
        <v>84</v>
      </c>
      <c r="B129" s="15" t="s">
        <v>81</v>
      </c>
      <c r="C129" s="15" t="s">
        <v>82</v>
      </c>
      <c r="D129" s="15" t="s">
        <v>91</v>
      </c>
      <c r="E129" s="15" t="s">
        <v>90</v>
      </c>
      <c r="F129" s="15" t="s">
        <v>133</v>
      </c>
      <c r="G129" s="15" t="s">
        <v>93</v>
      </c>
      <c r="H129" s="15"/>
    </row>
    <row r="130" spans="1:8" x14ac:dyDescent="0.2">
      <c r="A130" s="16">
        <v>1140</v>
      </c>
      <c r="B130" s="14" t="s">
        <v>134</v>
      </c>
      <c r="C130" s="18">
        <f>SUM(C131:C135)</f>
        <v>0</v>
      </c>
    </row>
    <row r="131" spans="1:8" x14ac:dyDescent="0.2">
      <c r="A131" s="16">
        <v>1141</v>
      </c>
      <c r="B131" s="14" t="s">
        <v>135</v>
      </c>
      <c r="C131" s="18">
        <v>0</v>
      </c>
    </row>
    <row r="132" spans="1:8" x14ac:dyDescent="0.2">
      <c r="A132" s="16">
        <v>1142</v>
      </c>
      <c r="B132" s="14" t="s">
        <v>136</v>
      </c>
      <c r="C132" s="18">
        <v>0</v>
      </c>
    </row>
    <row r="133" spans="1:8" x14ac:dyDescent="0.2">
      <c r="A133" s="16">
        <v>1143</v>
      </c>
      <c r="B133" s="14" t="s">
        <v>137</v>
      </c>
      <c r="C133" s="18">
        <v>0</v>
      </c>
    </row>
    <row r="134" spans="1:8" x14ac:dyDescent="0.2">
      <c r="A134" s="16">
        <v>1144</v>
      </c>
      <c r="B134" s="14" t="s">
        <v>138</v>
      </c>
      <c r="C134" s="18">
        <v>0</v>
      </c>
    </row>
    <row r="135" spans="1:8" x14ac:dyDescent="0.2">
      <c r="A135" s="16">
        <v>1145</v>
      </c>
      <c r="B135" s="14" t="s">
        <v>139</v>
      </c>
      <c r="C135" s="18">
        <v>0</v>
      </c>
    </row>
    <row r="137" spans="1:8" x14ac:dyDescent="0.2">
      <c r="A137" s="13" t="s">
        <v>140</v>
      </c>
      <c r="B137" s="13"/>
      <c r="C137" s="13"/>
      <c r="D137" s="13"/>
      <c r="E137" s="13"/>
      <c r="F137" s="13"/>
      <c r="G137" s="13"/>
      <c r="H137" s="13"/>
    </row>
    <row r="138" spans="1:8" x14ac:dyDescent="0.2">
      <c r="A138" s="15" t="s">
        <v>84</v>
      </c>
      <c r="B138" s="15" t="s">
        <v>81</v>
      </c>
      <c r="C138" s="15" t="s">
        <v>82</v>
      </c>
      <c r="D138" s="15" t="s">
        <v>89</v>
      </c>
      <c r="E138" s="15" t="s">
        <v>92</v>
      </c>
      <c r="F138" s="15" t="s">
        <v>141</v>
      </c>
      <c r="G138" s="15"/>
      <c r="H138" s="15"/>
    </row>
    <row r="139" spans="1:8" x14ac:dyDescent="0.2">
      <c r="A139" s="16">
        <v>1150</v>
      </c>
      <c r="B139" s="14" t="s">
        <v>142</v>
      </c>
      <c r="C139" s="18">
        <f>C140</f>
        <v>12824.17</v>
      </c>
    </row>
    <row r="140" spans="1:8" x14ac:dyDescent="0.2">
      <c r="A140" s="16">
        <v>1151</v>
      </c>
      <c r="B140" s="14" t="s">
        <v>143</v>
      </c>
      <c r="C140" s="18">
        <v>12824.17</v>
      </c>
    </row>
    <row r="142" spans="1:8" x14ac:dyDescent="0.2">
      <c r="A142" s="13" t="s">
        <v>94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5" t="s">
        <v>84</v>
      </c>
      <c r="B143" s="15" t="s">
        <v>81</v>
      </c>
      <c r="C143" s="15" t="s">
        <v>82</v>
      </c>
      <c r="D143" s="15" t="s">
        <v>83</v>
      </c>
      <c r="E143" s="15" t="s">
        <v>125</v>
      </c>
      <c r="F143" s="15"/>
      <c r="G143" s="15"/>
      <c r="H143" s="15"/>
    </row>
    <row r="144" spans="1:8" x14ac:dyDescent="0.2">
      <c r="A144" s="16">
        <v>1213</v>
      </c>
      <c r="B144" s="14" t="s">
        <v>144</v>
      </c>
      <c r="C144" s="18">
        <v>0</v>
      </c>
    </row>
    <row r="146" spans="1:10" x14ac:dyDescent="0.2">
      <c r="A146" s="13" t="s">
        <v>95</v>
      </c>
      <c r="B146" s="13"/>
      <c r="C146" s="13"/>
      <c r="D146" s="13"/>
      <c r="E146" s="13"/>
      <c r="F146" s="13"/>
      <c r="G146" s="13"/>
      <c r="H146" s="13"/>
    </row>
    <row r="147" spans="1:10" x14ac:dyDescent="0.2">
      <c r="A147" s="15" t="s">
        <v>84</v>
      </c>
      <c r="B147" s="15" t="s">
        <v>81</v>
      </c>
      <c r="C147" s="15" t="s">
        <v>82</v>
      </c>
      <c r="D147" s="15"/>
      <c r="E147" s="15"/>
      <c r="F147" s="15"/>
      <c r="G147" s="15"/>
      <c r="H147" s="15"/>
    </row>
    <row r="148" spans="1:10" x14ac:dyDescent="0.2">
      <c r="A148" s="16">
        <v>1211</v>
      </c>
      <c r="B148" s="14" t="s">
        <v>118</v>
      </c>
      <c r="C148" s="18">
        <v>0</v>
      </c>
    </row>
    <row r="149" spans="1:10" x14ac:dyDescent="0.2">
      <c r="A149" s="16">
        <v>1212</v>
      </c>
      <c r="B149" s="14" t="s">
        <v>557</v>
      </c>
      <c r="C149" s="18">
        <v>0</v>
      </c>
    </row>
    <row r="150" spans="1:10" x14ac:dyDescent="0.2">
      <c r="A150" s="16">
        <v>1214</v>
      </c>
      <c r="B150" s="14" t="s">
        <v>145</v>
      </c>
      <c r="C150" s="18">
        <v>0</v>
      </c>
    </row>
    <row r="152" spans="1:10" x14ac:dyDescent="0.2">
      <c r="A152" s="13" t="s">
        <v>99</v>
      </c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 x14ac:dyDescent="0.2">
      <c r="A153" s="15" t="s">
        <v>84</v>
      </c>
      <c r="B153" s="15" t="s">
        <v>81</v>
      </c>
      <c r="C153" s="15" t="s">
        <v>82</v>
      </c>
      <c r="D153" s="15" t="s">
        <v>96</v>
      </c>
      <c r="E153" s="15" t="s">
        <v>97</v>
      </c>
      <c r="F153" s="15" t="s">
        <v>558</v>
      </c>
      <c r="G153" s="15" t="s">
        <v>559</v>
      </c>
      <c r="H153" s="15" t="s">
        <v>98</v>
      </c>
      <c r="I153" s="15" t="s">
        <v>560</v>
      </c>
      <c r="J153" s="15" t="s">
        <v>125</v>
      </c>
    </row>
    <row r="154" spans="1:10" x14ac:dyDescent="0.2">
      <c r="A154" s="16">
        <v>1230</v>
      </c>
      <c r="B154" s="14" t="s">
        <v>147</v>
      </c>
      <c r="C154" s="18">
        <f>SUM(C155:C161)</f>
        <v>416127483.35000002</v>
      </c>
      <c r="D154" s="18">
        <f>SUM(D155:D161)</f>
        <v>0</v>
      </c>
      <c r="E154" s="18">
        <f>SUM(E155:E161)</f>
        <v>-26537749.489999998</v>
      </c>
    </row>
    <row r="155" spans="1:10" x14ac:dyDescent="0.2">
      <c r="A155" s="16">
        <v>1231</v>
      </c>
      <c r="B155" s="14" t="s">
        <v>148</v>
      </c>
      <c r="C155" s="18">
        <v>65687877.670000002</v>
      </c>
      <c r="D155" s="130"/>
      <c r="E155" s="130"/>
    </row>
    <row r="156" spans="1:10" x14ac:dyDescent="0.2">
      <c r="A156" s="16">
        <v>1232</v>
      </c>
      <c r="B156" s="14" t="s">
        <v>149</v>
      </c>
      <c r="C156" s="18">
        <v>0</v>
      </c>
      <c r="D156" s="18">
        <v>0</v>
      </c>
      <c r="E156" s="18">
        <v>0</v>
      </c>
    </row>
    <row r="157" spans="1:10" x14ac:dyDescent="0.2">
      <c r="A157" s="16">
        <v>1233</v>
      </c>
      <c r="B157" s="14" t="s">
        <v>150</v>
      </c>
      <c r="C157" s="18">
        <v>64322641.969999999</v>
      </c>
      <c r="D157" s="18">
        <v>0</v>
      </c>
      <c r="E157" s="166">
        <v>-23261248.93</v>
      </c>
    </row>
    <row r="158" spans="1:10" x14ac:dyDescent="0.2">
      <c r="A158" s="16">
        <v>1234</v>
      </c>
      <c r="B158" s="14" t="s">
        <v>151</v>
      </c>
      <c r="C158" s="18">
        <v>0</v>
      </c>
      <c r="D158" s="18">
        <v>0</v>
      </c>
      <c r="E158" s="18">
        <v>0</v>
      </c>
    </row>
    <row r="159" spans="1:10" x14ac:dyDescent="0.2">
      <c r="A159" s="16">
        <v>1235</v>
      </c>
      <c r="B159" s="14" t="s">
        <v>152</v>
      </c>
      <c r="C159" s="18">
        <v>61185997.259999998</v>
      </c>
      <c r="D159" s="18">
        <v>0</v>
      </c>
      <c r="E159" s="18">
        <v>0</v>
      </c>
    </row>
    <row r="160" spans="1:10" x14ac:dyDescent="0.2">
      <c r="A160" s="16">
        <v>1236</v>
      </c>
      <c r="B160" s="14" t="s">
        <v>153</v>
      </c>
      <c r="C160" s="18">
        <v>203219560.83000001</v>
      </c>
      <c r="D160" s="18">
        <v>0</v>
      </c>
      <c r="E160" s="18">
        <v>0</v>
      </c>
    </row>
    <row r="161" spans="1:9" x14ac:dyDescent="0.2">
      <c r="A161" s="16">
        <v>1239</v>
      </c>
      <c r="B161" s="14" t="s">
        <v>154</v>
      </c>
      <c r="C161" s="18">
        <v>21711405.620000001</v>
      </c>
      <c r="D161" s="18">
        <v>0</v>
      </c>
      <c r="E161" s="166">
        <v>-3276500.56</v>
      </c>
    </row>
    <row r="162" spans="1:9" x14ac:dyDescent="0.2">
      <c r="A162" s="16">
        <v>1240</v>
      </c>
      <c r="B162" s="14" t="s">
        <v>155</v>
      </c>
      <c r="C162" s="18">
        <f>SUM(C163:C170)</f>
        <v>223184776.33000001</v>
      </c>
      <c r="D162" s="18">
        <f t="shared" ref="D162:E162" si="1">SUM(D163:D170)</f>
        <v>18897288.099999998</v>
      </c>
      <c r="E162" s="18">
        <f t="shared" si="1"/>
        <v>-163544584.34</v>
      </c>
      <c r="F162" s="167" t="s">
        <v>707</v>
      </c>
    </row>
    <row r="163" spans="1:9" x14ac:dyDescent="0.2">
      <c r="A163" s="16">
        <v>1241</v>
      </c>
      <c r="B163" s="14" t="s">
        <v>156</v>
      </c>
      <c r="C163" s="18">
        <v>38404095.850000001</v>
      </c>
      <c r="D163" s="166">
        <v>1779269.7100000002</v>
      </c>
      <c r="E163" s="166">
        <v>-33988071.950000003</v>
      </c>
      <c r="F163" s="167" t="s">
        <v>707</v>
      </c>
    </row>
    <row r="164" spans="1:9" x14ac:dyDescent="0.2">
      <c r="A164" s="16">
        <v>1242</v>
      </c>
      <c r="B164" s="14" t="s">
        <v>157</v>
      </c>
      <c r="C164" s="18">
        <v>7311021.9299999997</v>
      </c>
      <c r="D164" s="166">
        <v>767819.24</v>
      </c>
      <c r="E164" s="166">
        <v>-5165373.99</v>
      </c>
      <c r="F164" s="167" t="s">
        <v>707</v>
      </c>
    </row>
    <row r="165" spans="1:9" x14ac:dyDescent="0.2">
      <c r="A165" s="16">
        <v>1243</v>
      </c>
      <c r="B165" s="14" t="s">
        <v>158</v>
      </c>
      <c r="C165" s="18">
        <v>602222.28</v>
      </c>
      <c r="D165" s="166">
        <v>56990.83</v>
      </c>
      <c r="E165" s="166">
        <v>-243717.14</v>
      </c>
      <c r="F165" s="167" t="s">
        <v>707</v>
      </c>
    </row>
    <row r="166" spans="1:9" x14ac:dyDescent="0.2">
      <c r="A166" s="16">
        <v>1244</v>
      </c>
      <c r="B166" s="14" t="s">
        <v>159</v>
      </c>
      <c r="C166" s="18">
        <v>148427403.24000001</v>
      </c>
      <c r="D166" s="166">
        <v>14470124</v>
      </c>
      <c r="E166" s="166">
        <v>-103453459.42999999</v>
      </c>
      <c r="F166" s="167" t="s">
        <v>707</v>
      </c>
    </row>
    <row r="167" spans="1:9" x14ac:dyDescent="0.2">
      <c r="A167" s="16">
        <v>1245</v>
      </c>
      <c r="B167" s="14" t="s">
        <v>160</v>
      </c>
      <c r="C167" s="18">
        <v>1934809.63</v>
      </c>
      <c r="D167" s="166">
        <v>190493.99</v>
      </c>
      <c r="E167" s="166">
        <v>-894312.46</v>
      </c>
      <c r="F167" s="167" t="s">
        <v>707</v>
      </c>
    </row>
    <row r="168" spans="1:9" x14ac:dyDescent="0.2">
      <c r="A168" s="16">
        <v>1246</v>
      </c>
      <c r="B168" s="14" t="s">
        <v>161</v>
      </c>
      <c r="C168" s="18">
        <v>25922956.66</v>
      </c>
      <c r="D168" s="166">
        <v>1632590.3299999998</v>
      </c>
      <c r="E168" s="166">
        <v>-19799649.370000001</v>
      </c>
      <c r="F168" s="167" t="s">
        <v>707</v>
      </c>
    </row>
    <row r="169" spans="1:9" x14ac:dyDescent="0.2">
      <c r="A169" s="16">
        <v>1247</v>
      </c>
      <c r="B169" s="14" t="s">
        <v>162</v>
      </c>
      <c r="C169" s="18">
        <v>582266.74</v>
      </c>
      <c r="D169" s="18">
        <v>0</v>
      </c>
      <c r="E169" s="18">
        <v>0</v>
      </c>
    </row>
    <row r="170" spans="1:9" x14ac:dyDescent="0.2">
      <c r="A170" s="16">
        <v>1248</v>
      </c>
      <c r="B170" s="14" t="s">
        <v>163</v>
      </c>
      <c r="C170" s="18">
        <v>0</v>
      </c>
      <c r="D170" s="18">
        <v>0</v>
      </c>
      <c r="E170" s="18">
        <v>0</v>
      </c>
    </row>
    <row r="172" spans="1:9" x14ac:dyDescent="0.2">
      <c r="A172" s="13" t="s">
        <v>100</v>
      </c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5" t="s">
        <v>84</v>
      </c>
      <c r="B173" s="15" t="s">
        <v>81</v>
      </c>
      <c r="C173" s="15" t="s">
        <v>82</v>
      </c>
      <c r="D173" s="15" t="s">
        <v>101</v>
      </c>
      <c r="E173" s="15" t="s">
        <v>164</v>
      </c>
      <c r="F173" s="15" t="s">
        <v>561</v>
      </c>
      <c r="G173" s="15" t="s">
        <v>146</v>
      </c>
      <c r="H173" s="15" t="s">
        <v>98</v>
      </c>
      <c r="I173" s="15" t="s">
        <v>125</v>
      </c>
    </row>
    <row r="174" spans="1:9" x14ac:dyDescent="0.2">
      <c r="A174" s="16">
        <v>1250</v>
      </c>
      <c r="B174" s="14" t="s">
        <v>165</v>
      </c>
      <c r="C174" s="18">
        <f>SUM(C175:C179)</f>
        <v>5206793.5</v>
      </c>
      <c r="D174" s="18">
        <f>SUM(D175:D179)</f>
        <v>3935.26</v>
      </c>
      <c r="E174" s="18">
        <f>SUM(E175:E179)</f>
        <v>0</v>
      </c>
    </row>
    <row r="175" spans="1:9" x14ac:dyDescent="0.2">
      <c r="A175" s="16">
        <v>1251</v>
      </c>
      <c r="B175" s="14" t="s">
        <v>166</v>
      </c>
      <c r="C175" s="18">
        <v>5062170.6500000004</v>
      </c>
      <c r="D175" s="18">
        <v>0</v>
      </c>
      <c r="E175" s="18">
        <v>0</v>
      </c>
    </row>
    <row r="176" spans="1:9" x14ac:dyDescent="0.2">
      <c r="A176" s="16">
        <v>1252</v>
      </c>
      <c r="B176" s="14" t="s">
        <v>167</v>
      </c>
      <c r="C176" s="18">
        <v>0</v>
      </c>
      <c r="D176" s="18">
        <v>0</v>
      </c>
      <c r="E176" s="18">
        <v>0</v>
      </c>
    </row>
    <row r="177" spans="1:8" x14ac:dyDescent="0.2">
      <c r="A177" s="16">
        <v>1253</v>
      </c>
      <c r="B177" s="14" t="s">
        <v>168</v>
      </c>
      <c r="C177" s="18">
        <v>0</v>
      </c>
      <c r="D177" s="18">
        <v>0</v>
      </c>
      <c r="E177" s="18">
        <v>0</v>
      </c>
    </row>
    <row r="178" spans="1:8" x14ac:dyDescent="0.2">
      <c r="A178" s="16">
        <v>1254</v>
      </c>
      <c r="B178" s="14" t="s">
        <v>169</v>
      </c>
      <c r="C178" s="18">
        <v>144622.85</v>
      </c>
      <c r="D178" s="18">
        <v>3935.26</v>
      </c>
      <c r="E178" s="18">
        <v>0</v>
      </c>
    </row>
    <row r="179" spans="1:8" x14ac:dyDescent="0.2">
      <c r="A179" s="16">
        <v>1259</v>
      </c>
      <c r="B179" s="14" t="s">
        <v>170</v>
      </c>
      <c r="C179" s="18">
        <v>0</v>
      </c>
      <c r="D179" s="18">
        <v>0</v>
      </c>
      <c r="E179" s="18">
        <v>0</v>
      </c>
    </row>
    <row r="180" spans="1:8" x14ac:dyDescent="0.2">
      <c r="A180" s="16">
        <v>1270</v>
      </c>
      <c r="B180" s="14" t="s">
        <v>171</v>
      </c>
      <c r="C180" s="18">
        <f>SUM(C181:C186)</f>
        <v>96610</v>
      </c>
      <c r="D180" s="130"/>
      <c r="E180" s="130"/>
    </row>
    <row r="181" spans="1:8" x14ac:dyDescent="0.2">
      <c r="A181" s="16">
        <v>1271</v>
      </c>
      <c r="B181" s="14" t="s">
        <v>172</v>
      </c>
      <c r="C181" s="18">
        <v>96610</v>
      </c>
      <c r="D181" s="130"/>
      <c r="E181" s="130"/>
    </row>
    <row r="182" spans="1:8" x14ac:dyDescent="0.2">
      <c r="A182" s="16">
        <v>1272</v>
      </c>
      <c r="B182" s="14" t="s">
        <v>173</v>
      </c>
      <c r="C182" s="18">
        <v>0</v>
      </c>
      <c r="D182" s="130"/>
      <c r="E182" s="130"/>
    </row>
    <row r="183" spans="1:8" x14ac:dyDescent="0.2">
      <c r="A183" s="16">
        <v>1273</v>
      </c>
      <c r="B183" s="14" t="s">
        <v>174</v>
      </c>
      <c r="C183" s="18">
        <v>0</v>
      </c>
      <c r="D183" s="130"/>
      <c r="E183" s="130"/>
    </row>
    <row r="184" spans="1:8" x14ac:dyDescent="0.2">
      <c r="A184" s="16">
        <v>1274</v>
      </c>
      <c r="B184" s="14" t="s">
        <v>175</v>
      </c>
      <c r="C184" s="18">
        <v>0</v>
      </c>
      <c r="D184" s="130"/>
      <c r="E184" s="130"/>
    </row>
    <row r="185" spans="1:8" x14ac:dyDescent="0.2">
      <c r="A185" s="16">
        <v>1275</v>
      </c>
      <c r="B185" s="14" t="s">
        <v>176</v>
      </c>
      <c r="C185" s="18">
        <v>0</v>
      </c>
      <c r="D185" s="130"/>
      <c r="E185" s="130"/>
    </row>
    <row r="186" spans="1:8" x14ac:dyDescent="0.2">
      <c r="A186" s="16">
        <v>1279</v>
      </c>
      <c r="B186" s="14" t="s">
        <v>177</v>
      </c>
      <c r="C186" s="18">
        <v>0</v>
      </c>
      <c r="D186" s="130"/>
      <c r="E186" s="130"/>
    </row>
    <row r="188" spans="1:8" x14ac:dyDescent="0.2">
      <c r="A188" s="13" t="s">
        <v>102</v>
      </c>
      <c r="B188" s="13"/>
      <c r="C188" s="13"/>
      <c r="D188" s="13"/>
      <c r="E188" s="13"/>
      <c r="F188" s="13"/>
      <c r="G188" s="13"/>
      <c r="H188" s="13"/>
    </row>
    <row r="189" spans="1:8" x14ac:dyDescent="0.2">
      <c r="A189" s="15" t="s">
        <v>84</v>
      </c>
      <c r="B189" s="15" t="s">
        <v>81</v>
      </c>
      <c r="C189" s="15" t="s">
        <v>82</v>
      </c>
      <c r="D189" s="15" t="s">
        <v>178</v>
      </c>
      <c r="E189" s="15"/>
      <c r="F189" s="15"/>
      <c r="G189" s="15"/>
      <c r="H189" s="15"/>
    </row>
    <row r="190" spans="1:8" x14ac:dyDescent="0.2">
      <c r="A190" s="16">
        <v>1160</v>
      </c>
      <c r="B190" s="14" t="s">
        <v>179</v>
      </c>
      <c r="C190" s="18">
        <f>SUM(C191:C192)</f>
        <v>0</v>
      </c>
    </row>
    <row r="191" spans="1:8" x14ac:dyDescent="0.2">
      <c r="A191" s="16">
        <v>1161</v>
      </c>
      <c r="B191" s="14" t="s">
        <v>180</v>
      </c>
      <c r="C191" s="18">
        <v>0</v>
      </c>
    </row>
    <row r="192" spans="1:8" x14ac:dyDescent="0.2">
      <c r="A192" s="16">
        <v>1162</v>
      </c>
      <c r="B192" s="14" t="s">
        <v>181</v>
      </c>
      <c r="C192" s="18">
        <v>0</v>
      </c>
    </row>
    <row r="194" spans="1:8" x14ac:dyDescent="0.2">
      <c r="A194" s="13" t="s">
        <v>562</v>
      </c>
      <c r="B194" s="13"/>
      <c r="C194" s="13"/>
      <c r="D194" s="13"/>
      <c r="E194" s="13"/>
      <c r="F194" s="13"/>
      <c r="G194" s="13"/>
      <c r="H194" s="13"/>
    </row>
    <row r="195" spans="1:8" x14ac:dyDescent="0.2">
      <c r="A195" s="15" t="s">
        <v>84</v>
      </c>
      <c r="B195" s="15" t="s">
        <v>81</v>
      </c>
      <c r="C195" s="15" t="s">
        <v>82</v>
      </c>
      <c r="D195" s="15" t="s">
        <v>125</v>
      </c>
      <c r="E195" s="15"/>
      <c r="F195" s="15"/>
      <c r="G195" s="15"/>
      <c r="H195" s="15"/>
    </row>
    <row r="196" spans="1:8" x14ac:dyDescent="0.2">
      <c r="A196" s="16">
        <v>1190</v>
      </c>
      <c r="B196" s="14" t="s">
        <v>490</v>
      </c>
      <c r="C196" s="18">
        <f>SUM(C197:C200)</f>
        <v>0</v>
      </c>
    </row>
    <row r="197" spans="1:8" x14ac:dyDescent="0.2">
      <c r="A197" s="16">
        <v>1191</v>
      </c>
      <c r="B197" s="14" t="s">
        <v>483</v>
      </c>
      <c r="C197" s="18">
        <v>0</v>
      </c>
    </row>
    <row r="198" spans="1:8" x14ac:dyDescent="0.2">
      <c r="A198" s="16">
        <v>1192</v>
      </c>
      <c r="B198" s="14" t="s">
        <v>484</v>
      </c>
      <c r="C198" s="18">
        <v>0</v>
      </c>
    </row>
    <row r="199" spans="1:8" x14ac:dyDescent="0.2">
      <c r="A199" s="16">
        <v>1193</v>
      </c>
      <c r="B199" s="14" t="s">
        <v>485</v>
      </c>
      <c r="C199" s="18">
        <v>0</v>
      </c>
    </row>
    <row r="200" spans="1:8" x14ac:dyDescent="0.2">
      <c r="A200" s="16">
        <v>1194</v>
      </c>
      <c r="B200" s="14" t="s">
        <v>486</v>
      </c>
      <c r="C200" s="18">
        <v>0</v>
      </c>
    </row>
    <row r="201" spans="1:8" x14ac:dyDescent="0.2">
      <c r="A201" s="16">
        <v>1290</v>
      </c>
      <c r="B201" s="14" t="s">
        <v>182</v>
      </c>
      <c r="C201" s="18">
        <f>SUM(C202:C204)</f>
        <v>14616191.310000001</v>
      </c>
    </row>
    <row r="202" spans="1:8" x14ac:dyDescent="0.2">
      <c r="A202" s="16">
        <v>1291</v>
      </c>
      <c r="B202" s="14" t="s">
        <v>183</v>
      </c>
      <c r="C202" s="18">
        <v>0</v>
      </c>
    </row>
    <row r="203" spans="1:8" x14ac:dyDescent="0.2">
      <c r="A203" s="16">
        <v>1292</v>
      </c>
      <c r="B203" s="14" t="s">
        <v>184</v>
      </c>
      <c r="C203" s="18">
        <v>0</v>
      </c>
    </row>
    <row r="204" spans="1:8" x14ac:dyDescent="0.2">
      <c r="A204" s="16">
        <v>1293</v>
      </c>
      <c r="B204" s="14" t="s">
        <v>185</v>
      </c>
      <c r="C204" s="18">
        <v>14616191.310000001</v>
      </c>
    </row>
    <row r="206" spans="1:8" x14ac:dyDescent="0.2">
      <c r="A206" s="13" t="s">
        <v>103</v>
      </c>
      <c r="B206" s="13"/>
      <c r="C206" s="13"/>
      <c r="D206" s="13"/>
      <c r="E206" s="13"/>
      <c r="F206" s="13"/>
      <c r="G206" s="13"/>
      <c r="H206" s="13"/>
    </row>
    <row r="207" spans="1:8" x14ac:dyDescent="0.2">
      <c r="A207" s="15" t="s">
        <v>84</v>
      </c>
      <c r="B207" s="15" t="s">
        <v>81</v>
      </c>
      <c r="C207" s="15" t="s">
        <v>82</v>
      </c>
      <c r="D207" s="15" t="s">
        <v>121</v>
      </c>
      <c r="E207" s="15" t="s">
        <v>122</v>
      </c>
      <c r="F207" s="15" t="s">
        <v>123</v>
      </c>
      <c r="G207" s="15" t="s">
        <v>186</v>
      </c>
      <c r="H207" s="15" t="s">
        <v>581</v>
      </c>
    </row>
    <row r="208" spans="1:8" x14ac:dyDescent="0.2">
      <c r="A208" s="16">
        <v>2110</v>
      </c>
      <c r="B208" s="14" t="s">
        <v>187</v>
      </c>
      <c r="C208" s="18">
        <f>SUM(C209:C217)</f>
        <v>95926745.460000008</v>
      </c>
      <c r="D208" s="18">
        <f>SUM(D209:D217)</f>
        <v>95926745.460000008</v>
      </c>
      <c r="E208" s="18">
        <f>SUM(E209:E217)</f>
        <v>0</v>
      </c>
      <c r="F208" s="18">
        <f>SUM(F209:F217)</f>
        <v>0</v>
      </c>
      <c r="G208" s="18">
        <f>SUM(G209:G217)</f>
        <v>0</v>
      </c>
    </row>
    <row r="209" spans="1:8" x14ac:dyDescent="0.2">
      <c r="A209" s="16">
        <v>2111</v>
      </c>
      <c r="B209" s="14" t="s">
        <v>188</v>
      </c>
      <c r="C209" s="18">
        <v>23499350.109999999</v>
      </c>
      <c r="D209" s="18">
        <f>C209</f>
        <v>23499350.109999999</v>
      </c>
      <c r="E209" s="18">
        <v>0</v>
      </c>
      <c r="F209" s="18">
        <v>0</v>
      </c>
      <c r="G209" s="18">
        <v>0</v>
      </c>
    </row>
    <row r="210" spans="1:8" x14ac:dyDescent="0.2">
      <c r="A210" s="16">
        <v>2112</v>
      </c>
      <c r="B210" s="14" t="s">
        <v>189</v>
      </c>
      <c r="C210" s="18">
        <v>27999826.09</v>
      </c>
      <c r="D210" s="18">
        <f t="shared" ref="D210:D217" si="2">C210</f>
        <v>27999826.09</v>
      </c>
      <c r="E210" s="18">
        <v>0</v>
      </c>
      <c r="F210" s="18">
        <v>0</v>
      </c>
      <c r="G210" s="18">
        <v>0</v>
      </c>
    </row>
    <row r="211" spans="1:8" x14ac:dyDescent="0.2">
      <c r="A211" s="16">
        <v>2113</v>
      </c>
      <c r="B211" s="14" t="s">
        <v>190</v>
      </c>
      <c r="C211" s="18">
        <v>27218555.260000002</v>
      </c>
      <c r="D211" s="18">
        <f t="shared" si="2"/>
        <v>27218555.260000002</v>
      </c>
      <c r="E211" s="18">
        <v>0</v>
      </c>
      <c r="F211" s="18">
        <v>0</v>
      </c>
      <c r="G211" s="18">
        <v>0</v>
      </c>
    </row>
    <row r="212" spans="1:8" x14ac:dyDescent="0.2">
      <c r="A212" s="16">
        <v>2114</v>
      </c>
      <c r="B212" s="14" t="s">
        <v>191</v>
      </c>
      <c r="C212" s="18">
        <v>0</v>
      </c>
      <c r="D212" s="18">
        <f t="shared" si="2"/>
        <v>0</v>
      </c>
      <c r="E212" s="18">
        <v>0</v>
      </c>
      <c r="F212" s="18">
        <v>0</v>
      </c>
      <c r="G212" s="18">
        <v>0</v>
      </c>
    </row>
    <row r="213" spans="1:8" x14ac:dyDescent="0.2">
      <c r="A213" s="16">
        <v>2115</v>
      </c>
      <c r="B213" s="14" t="s">
        <v>192</v>
      </c>
      <c r="C213" s="18">
        <v>140736.31</v>
      </c>
      <c r="D213" s="18">
        <f t="shared" si="2"/>
        <v>140736.31</v>
      </c>
      <c r="E213" s="18">
        <v>0</v>
      </c>
      <c r="F213" s="18">
        <v>0</v>
      </c>
      <c r="G213" s="18">
        <v>0</v>
      </c>
    </row>
    <row r="214" spans="1:8" x14ac:dyDescent="0.2">
      <c r="A214" s="16">
        <v>2116</v>
      </c>
      <c r="B214" s="14" t="s">
        <v>193</v>
      </c>
      <c r="C214" s="18">
        <v>0</v>
      </c>
      <c r="D214" s="18">
        <f t="shared" si="2"/>
        <v>0</v>
      </c>
      <c r="E214" s="18">
        <v>0</v>
      </c>
      <c r="F214" s="18">
        <v>0</v>
      </c>
      <c r="G214" s="18">
        <v>0</v>
      </c>
    </row>
    <row r="215" spans="1:8" x14ac:dyDescent="0.2">
      <c r="A215" s="16">
        <v>2117</v>
      </c>
      <c r="B215" s="14" t="s">
        <v>194</v>
      </c>
      <c r="C215" s="18">
        <v>14217081.050000001</v>
      </c>
      <c r="D215" s="18">
        <f t="shared" si="2"/>
        <v>14217081.050000001</v>
      </c>
      <c r="E215" s="18">
        <v>0</v>
      </c>
      <c r="F215" s="18">
        <v>0</v>
      </c>
      <c r="G215" s="18">
        <v>0</v>
      </c>
    </row>
    <row r="216" spans="1:8" x14ac:dyDescent="0.2">
      <c r="A216" s="16">
        <v>2118</v>
      </c>
      <c r="B216" s="14" t="s">
        <v>195</v>
      </c>
      <c r="C216" s="18">
        <v>0</v>
      </c>
      <c r="D216" s="18">
        <f t="shared" si="2"/>
        <v>0</v>
      </c>
      <c r="E216" s="18">
        <v>0</v>
      </c>
      <c r="F216" s="18">
        <v>0</v>
      </c>
      <c r="G216" s="18">
        <v>0</v>
      </c>
    </row>
    <row r="217" spans="1:8" x14ac:dyDescent="0.2">
      <c r="A217" s="16">
        <v>2119</v>
      </c>
      <c r="B217" s="14" t="s">
        <v>196</v>
      </c>
      <c r="C217" s="18">
        <v>2851196.64</v>
      </c>
      <c r="D217" s="18">
        <f t="shared" si="2"/>
        <v>2851196.64</v>
      </c>
      <c r="E217" s="18">
        <v>0</v>
      </c>
      <c r="F217" s="18">
        <v>0</v>
      </c>
      <c r="G217" s="18">
        <v>0</v>
      </c>
    </row>
    <row r="218" spans="1:8" x14ac:dyDescent="0.2">
      <c r="A218" s="16">
        <v>2120</v>
      </c>
      <c r="B218" s="14" t="s">
        <v>197</v>
      </c>
      <c r="C218" s="18">
        <f>SUM(C219:C221)</f>
        <v>0</v>
      </c>
      <c r="D218" s="18">
        <f t="shared" ref="D218:G218" si="3">SUM(D219:D221)</f>
        <v>0</v>
      </c>
      <c r="E218" s="18">
        <f t="shared" si="3"/>
        <v>0</v>
      </c>
      <c r="F218" s="18">
        <f t="shared" si="3"/>
        <v>0</v>
      </c>
      <c r="G218" s="18">
        <f t="shared" si="3"/>
        <v>0</v>
      </c>
    </row>
    <row r="219" spans="1:8" x14ac:dyDescent="0.2">
      <c r="A219" s="16">
        <v>2121</v>
      </c>
      <c r="B219" s="14" t="s">
        <v>198</v>
      </c>
      <c r="C219" s="18">
        <v>0</v>
      </c>
      <c r="D219" s="18">
        <f>C219</f>
        <v>0</v>
      </c>
      <c r="E219" s="18">
        <v>0</v>
      </c>
      <c r="F219" s="18">
        <v>0</v>
      </c>
      <c r="G219" s="18">
        <v>0</v>
      </c>
    </row>
    <row r="220" spans="1:8" x14ac:dyDescent="0.2">
      <c r="A220" s="16">
        <v>2122</v>
      </c>
      <c r="B220" s="14" t="s">
        <v>199</v>
      </c>
      <c r="C220" s="18">
        <v>0</v>
      </c>
      <c r="D220" s="18">
        <f t="shared" ref="D220:D221" si="4">C220</f>
        <v>0</v>
      </c>
      <c r="E220" s="18">
        <v>0</v>
      </c>
      <c r="F220" s="18">
        <v>0</v>
      </c>
      <c r="G220" s="18">
        <v>0</v>
      </c>
    </row>
    <row r="221" spans="1:8" x14ac:dyDescent="0.2">
      <c r="A221" s="16">
        <v>2129</v>
      </c>
      <c r="B221" s="14" t="s">
        <v>200</v>
      </c>
      <c r="C221" s="18">
        <v>0</v>
      </c>
      <c r="D221" s="18">
        <f t="shared" si="4"/>
        <v>0</v>
      </c>
      <c r="E221" s="18">
        <v>0</v>
      </c>
      <c r="F221" s="18">
        <v>0</v>
      </c>
      <c r="G221" s="18">
        <v>0</v>
      </c>
    </row>
    <row r="223" spans="1:8" x14ac:dyDescent="0.2">
      <c r="A223" s="13" t="s">
        <v>104</v>
      </c>
      <c r="B223" s="13"/>
      <c r="C223" s="13"/>
      <c r="D223" s="13"/>
      <c r="E223" s="13"/>
      <c r="F223" s="13"/>
      <c r="G223" s="13"/>
      <c r="H223" s="13"/>
    </row>
    <row r="224" spans="1:8" x14ac:dyDescent="0.2">
      <c r="A224" s="15" t="s">
        <v>84</v>
      </c>
      <c r="B224" s="15" t="s">
        <v>81</v>
      </c>
      <c r="C224" s="15" t="s">
        <v>82</v>
      </c>
      <c r="D224" s="15" t="s">
        <v>85</v>
      </c>
      <c r="E224" s="15" t="s">
        <v>125</v>
      </c>
      <c r="F224" s="15"/>
      <c r="G224" s="15"/>
      <c r="H224" s="15"/>
    </row>
    <row r="225" spans="1:8" x14ac:dyDescent="0.2">
      <c r="A225" s="16">
        <v>2160</v>
      </c>
      <c r="B225" s="14" t="s">
        <v>201</v>
      </c>
      <c r="C225" s="18">
        <f>SUM(C226:C231)</f>
        <v>3513</v>
      </c>
    </row>
    <row r="226" spans="1:8" x14ac:dyDescent="0.2">
      <c r="A226" s="16">
        <v>2161</v>
      </c>
      <c r="B226" s="14" t="s">
        <v>202</v>
      </c>
      <c r="C226" s="18">
        <v>3513</v>
      </c>
    </row>
    <row r="227" spans="1:8" x14ac:dyDescent="0.2">
      <c r="A227" s="16">
        <v>2162</v>
      </c>
      <c r="B227" s="14" t="s">
        <v>203</v>
      </c>
      <c r="C227" s="18">
        <v>0</v>
      </c>
    </row>
    <row r="228" spans="1:8" x14ac:dyDescent="0.2">
      <c r="A228" s="16">
        <v>2163</v>
      </c>
      <c r="B228" s="14" t="s">
        <v>204</v>
      </c>
      <c r="C228" s="18">
        <v>0</v>
      </c>
    </row>
    <row r="229" spans="1:8" x14ac:dyDescent="0.2">
      <c r="A229" s="16">
        <v>2164</v>
      </c>
      <c r="B229" s="14" t="s">
        <v>205</v>
      </c>
      <c r="C229" s="18">
        <v>0</v>
      </c>
    </row>
    <row r="230" spans="1:8" x14ac:dyDescent="0.2">
      <c r="A230" s="16">
        <v>2165</v>
      </c>
      <c r="B230" s="14" t="s">
        <v>206</v>
      </c>
      <c r="C230" s="18">
        <v>0</v>
      </c>
    </row>
    <row r="231" spans="1:8" x14ac:dyDescent="0.2">
      <c r="A231" s="16">
        <v>2166</v>
      </c>
      <c r="B231" s="14" t="s">
        <v>207</v>
      </c>
      <c r="C231" s="18">
        <v>0</v>
      </c>
    </row>
    <row r="232" spans="1:8" x14ac:dyDescent="0.2">
      <c r="A232" s="16">
        <v>2250</v>
      </c>
      <c r="B232" s="14" t="s">
        <v>208</v>
      </c>
      <c r="C232" s="18">
        <f>SUM(C233:C238)</f>
        <v>0</v>
      </c>
    </row>
    <row r="233" spans="1:8" x14ac:dyDescent="0.2">
      <c r="A233" s="16">
        <v>2251</v>
      </c>
      <c r="B233" s="14" t="s">
        <v>209</v>
      </c>
      <c r="C233" s="18">
        <v>0</v>
      </c>
    </row>
    <row r="234" spans="1:8" x14ac:dyDescent="0.2">
      <c r="A234" s="16">
        <v>2252</v>
      </c>
      <c r="B234" s="14" t="s">
        <v>210</v>
      </c>
      <c r="C234" s="18">
        <v>0</v>
      </c>
    </row>
    <row r="235" spans="1:8" x14ac:dyDescent="0.2">
      <c r="A235" s="16">
        <v>2253</v>
      </c>
      <c r="B235" s="14" t="s">
        <v>211</v>
      </c>
      <c r="C235" s="18">
        <v>0</v>
      </c>
    </row>
    <row r="236" spans="1:8" x14ac:dyDescent="0.2">
      <c r="A236" s="16">
        <v>2254</v>
      </c>
      <c r="B236" s="14" t="s">
        <v>212</v>
      </c>
      <c r="C236" s="18">
        <v>0</v>
      </c>
    </row>
    <row r="237" spans="1:8" x14ac:dyDescent="0.2">
      <c r="A237" s="16">
        <v>2255</v>
      </c>
      <c r="B237" s="14" t="s">
        <v>213</v>
      </c>
      <c r="C237" s="18">
        <v>0</v>
      </c>
    </row>
    <row r="238" spans="1:8" x14ac:dyDescent="0.2">
      <c r="A238" s="16">
        <v>2256</v>
      </c>
      <c r="B238" s="14" t="s">
        <v>214</v>
      </c>
      <c r="C238" s="18">
        <v>0</v>
      </c>
    </row>
    <row r="240" spans="1:8" x14ac:dyDescent="0.2">
      <c r="A240" s="13" t="s">
        <v>563</v>
      </c>
      <c r="B240" s="13"/>
      <c r="C240" s="13"/>
      <c r="D240" s="13"/>
      <c r="E240" s="13"/>
      <c r="F240" s="13"/>
      <c r="G240" s="13"/>
      <c r="H240" s="13"/>
    </row>
    <row r="241" spans="1:8" x14ac:dyDescent="0.2">
      <c r="A241" s="17" t="s">
        <v>84</v>
      </c>
      <c r="B241" s="17" t="s">
        <v>81</v>
      </c>
      <c r="C241" s="17" t="s">
        <v>82</v>
      </c>
      <c r="D241" s="17" t="s">
        <v>85</v>
      </c>
      <c r="E241" s="17" t="s">
        <v>125</v>
      </c>
      <c r="F241" s="17"/>
      <c r="G241" s="17"/>
      <c r="H241" s="17"/>
    </row>
    <row r="242" spans="1:8" x14ac:dyDescent="0.2">
      <c r="A242" s="16">
        <v>2150</v>
      </c>
      <c r="B242" s="14" t="s">
        <v>564</v>
      </c>
      <c r="C242" s="18">
        <f>SUM(C243:C245)</f>
        <v>0</v>
      </c>
    </row>
    <row r="243" spans="1:8" x14ac:dyDescent="0.2">
      <c r="A243" s="16">
        <v>2151</v>
      </c>
      <c r="B243" s="14" t="s">
        <v>565</v>
      </c>
      <c r="C243" s="18">
        <v>0</v>
      </c>
    </row>
    <row r="244" spans="1:8" x14ac:dyDescent="0.2">
      <c r="A244" s="16">
        <v>2152</v>
      </c>
      <c r="B244" s="14" t="s">
        <v>566</v>
      </c>
      <c r="C244" s="18">
        <v>0</v>
      </c>
    </row>
    <row r="245" spans="1:8" x14ac:dyDescent="0.2">
      <c r="A245" s="16">
        <v>2159</v>
      </c>
      <c r="B245" s="14" t="s">
        <v>215</v>
      </c>
      <c r="C245" s="18">
        <v>0</v>
      </c>
    </row>
    <row r="246" spans="1:8" x14ac:dyDescent="0.2">
      <c r="A246" s="16">
        <v>2240</v>
      </c>
      <c r="B246" s="14" t="s">
        <v>217</v>
      </c>
      <c r="C246" s="18">
        <f>SUM(C247:C249)</f>
        <v>0</v>
      </c>
    </row>
    <row r="247" spans="1:8" x14ac:dyDescent="0.2">
      <c r="A247" s="16">
        <v>2241</v>
      </c>
      <c r="B247" s="14" t="s">
        <v>218</v>
      </c>
      <c r="C247" s="18">
        <v>0</v>
      </c>
    </row>
    <row r="248" spans="1:8" x14ac:dyDescent="0.2">
      <c r="A248" s="16">
        <v>2242</v>
      </c>
      <c r="B248" s="14" t="s">
        <v>219</v>
      </c>
      <c r="C248" s="18">
        <v>0</v>
      </c>
    </row>
    <row r="249" spans="1:8" x14ac:dyDescent="0.2">
      <c r="A249" s="16">
        <v>2249</v>
      </c>
      <c r="B249" s="14" t="s">
        <v>220</v>
      </c>
      <c r="C249" s="18">
        <v>0</v>
      </c>
    </row>
    <row r="251" spans="1:8" x14ac:dyDescent="0.2">
      <c r="A251" s="110" t="s">
        <v>567</v>
      </c>
      <c r="B251" s="110"/>
      <c r="C251" s="110"/>
      <c r="D251" s="110"/>
      <c r="E251" s="110"/>
    </row>
    <row r="252" spans="1:8" x14ac:dyDescent="0.2">
      <c r="A252" s="111" t="s">
        <v>84</v>
      </c>
      <c r="B252" s="111" t="s">
        <v>81</v>
      </c>
      <c r="C252" s="111" t="s">
        <v>82</v>
      </c>
      <c r="D252" s="112" t="s">
        <v>85</v>
      </c>
      <c r="E252" s="112" t="s">
        <v>125</v>
      </c>
    </row>
    <row r="253" spans="1:8" x14ac:dyDescent="0.2">
      <c r="A253" s="113">
        <v>2170</v>
      </c>
      <c r="B253" s="114" t="s">
        <v>568</v>
      </c>
      <c r="C253" s="115">
        <f>SUM(C254:C256)</f>
        <v>0</v>
      </c>
      <c r="D253" s="114"/>
      <c r="E253" s="114"/>
    </row>
    <row r="254" spans="1:8" x14ac:dyDescent="0.2">
      <c r="A254" s="113">
        <v>2171</v>
      </c>
      <c r="B254" s="114" t="s">
        <v>569</v>
      </c>
      <c r="C254" s="115">
        <v>0</v>
      </c>
      <c r="D254" s="114"/>
      <c r="E254" s="114"/>
    </row>
    <row r="255" spans="1:8" x14ac:dyDescent="0.2">
      <c r="A255" s="113">
        <v>2172</v>
      </c>
      <c r="B255" s="114" t="s">
        <v>570</v>
      </c>
      <c r="C255" s="115">
        <v>0</v>
      </c>
      <c r="D255" s="114"/>
      <c r="E255" s="114"/>
    </row>
    <row r="256" spans="1:8" x14ac:dyDescent="0.2">
      <c r="A256" s="113">
        <v>2179</v>
      </c>
      <c r="B256" s="114" t="s">
        <v>571</v>
      </c>
      <c r="C256" s="115">
        <v>0</v>
      </c>
      <c r="D256" s="114"/>
      <c r="E256" s="114"/>
    </row>
    <row r="257" spans="1:5" x14ac:dyDescent="0.2">
      <c r="A257" s="113">
        <v>2260</v>
      </c>
      <c r="B257" s="114" t="s">
        <v>572</v>
      </c>
      <c r="C257" s="115">
        <f>SUM(C258:C261)</f>
        <v>0</v>
      </c>
      <c r="D257" s="114"/>
      <c r="E257" s="114"/>
    </row>
    <row r="258" spans="1:5" x14ac:dyDescent="0.2">
      <c r="A258" s="113">
        <v>2261</v>
      </c>
      <c r="B258" s="114" t="s">
        <v>573</v>
      </c>
      <c r="C258" s="115">
        <v>0</v>
      </c>
      <c r="D258" s="114"/>
      <c r="E258" s="114"/>
    </row>
    <row r="259" spans="1:5" x14ac:dyDescent="0.2">
      <c r="A259" s="113">
        <v>2262</v>
      </c>
      <c r="B259" s="114" t="s">
        <v>574</v>
      </c>
      <c r="C259" s="115">
        <v>0</v>
      </c>
      <c r="D259" s="114"/>
      <c r="E259" s="114"/>
    </row>
    <row r="260" spans="1:5" x14ac:dyDescent="0.2">
      <c r="A260" s="113">
        <v>2263</v>
      </c>
      <c r="B260" s="114" t="s">
        <v>575</v>
      </c>
      <c r="C260" s="115">
        <v>0</v>
      </c>
      <c r="D260" s="114"/>
      <c r="E260" s="114"/>
    </row>
    <row r="261" spans="1:5" x14ac:dyDescent="0.2">
      <c r="A261" s="113">
        <v>2269</v>
      </c>
      <c r="B261" s="114" t="s">
        <v>576</v>
      </c>
      <c r="C261" s="115">
        <v>0</v>
      </c>
      <c r="D261" s="114"/>
      <c r="E261" s="114"/>
    </row>
    <row r="262" spans="1:5" x14ac:dyDescent="0.2">
      <c r="A262" s="114"/>
      <c r="B262" s="114"/>
      <c r="C262" s="114"/>
      <c r="D262" s="114"/>
      <c r="E262" s="114"/>
    </row>
    <row r="263" spans="1:5" x14ac:dyDescent="0.2">
      <c r="A263" s="110" t="s">
        <v>577</v>
      </c>
      <c r="B263" s="110"/>
      <c r="C263" s="110"/>
      <c r="D263" s="110"/>
      <c r="E263" s="110"/>
    </row>
    <row r="264" spans="1:5" x14ac:dyDescent="0.2">
      <c r="A264" s="111" t="s">
        <v>84</v>
      </c>
      <c r="B264" s="111" t="s">
        <v>81</v>
      </c>
      <c r="C264" s="111" t="s">
        <v>82</v>
      </c>
      <c r="D264" s="112" t="s">
        <v>85</v>
      </c>
      <c r="E264" s="112" t="s">
        <v>125</v>
      </c>
    </row>
    <row r="265" spans="1:5" x14ac:dyDescent="0.2">
      <c r="A265" s="113">
        <v>2190</v>
      </c>
      <c r="B265" s="114" t="s">
        <v>578</v>
      </c>
      <c r="C265" s="115">
        <f>SUM(C266:C268)</f>
        <v>4803977.6400000006</v>
      </c>
      <c r="D265" s="114"/>
      <c r="E265" s="114"/>
    </row>
    <row r="266" spans="1:5" x14ac:dyDescent="0.2">
      <c r="A266" s="113">
        <v>2191</v>
      </c>
      <c r="B266" s="114" t="s">
        <v>579</v>
      </c>
      <c r="C266" s="115">
        <v>4803664.8600000003</v>
      </c>
      <c r="D266" s="114"/>
      <c r="E266" s="114"/>
    </row>
    <row r="267" spans="1:5" x14ac:dyDescent="0.2">
      <c r="A267" s="113">
        <v>2192</v>
      </c>
      <c r="B267" s="114" t="s">
        <v>580</v>
      </c>
      <c r="C267" s="115">
        <v>0</v>
      </c>
      <c r="D267" s="114"/>
      <c r="E267" s="114"/>
    </row>
    <row r="268" spans="1:5" x14ac:dyDescent="0.2">
      <c r="A268" s="113">
        <v>2199</v>
      </c>
      <c r="B268" s="114" t="s">
        <v>216</v>
      </c>
      <c r="C268" s="115">
        <v>312.77999999999997</v>
      </c>
      <c r="D268" s="114"/>
      <c r="E268" s="114"/>
    </row>
    <row r="269" spans="1:5" x14ac:dyDescent="0.2">
      <c r="A269" s="114"/>
      <c r="B269" s="114"/>
      <c r="C269" s="114"/>
      <c r="D269" s="114"/>
      <c r="E269" s="114"/>
    </row>
    <row r="270" spans="1:5" x14ac:dyDescent="0.2">
      <c r="A270" s="114"/>
      <c r="B270" s="114"/>
      <c r="C270" s="114"/>
      <c r="D270" s="114"/>
      <c r="E270" s="114"/>
    </row>
    <row r="271" spans="1:5" x14ac:dyDescent="0.2">
      <c r="A271" s="114"/>
      <c r="B271" s="114" t="s">
        <v>515</v>
      </c>
      <c r="C271" s="114"/>
      <c r="D271" s="114"/>
      <c r="E271" s="11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2">
    <dataValidation type="list" allowBlank="1" showInputMessage="1" showErrorMessage="1" prompt="Escoger el corte de la información, ya se trimestral (1 al 4) o anual (4)." sqref="H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H2">
      <formula1>"Trimestral, Anual"</formula1>
    </dataValidation>
  </dataValidations>
  <pageMargins left="0.7" right="0.7" top="0.75" bottom="0.75" header="0.3" footer="0.3"/>
  <pageSetup orientation="portrait" r:id="rId1"/>
  <ignoredErrors>
    <ignoredError sqref="D53:G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J20" sqref="J2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93" t="s">
        <v>598</v>
      </c>
      <c r="B1" s="193"/>
      <c r="C1" s="193"/>
      <c r="D1" s="21" t="s">
        <v>496</v>
      </c>
      <c r="E1" s="217">
        <v>2024</v>
      </c>
    </row>
    <row r="2" spans="1:5" ht="18.95" customHeight="1" x14ac:dyDescent="0.2">
      <c r="A2" s="193" t="s">
        <v>501</v>
      </c>
      <c r="B2" s="193"/>
      <c r="C2" s="193"/>
      <c r="D2" s="21" t="s">
        <v>497</v>
      </c>
      <c r="E2" s="217" t="s">
        <v>711</v>
      </c>
    </row>
    <row r="3" spans="1:5" ht="18.95" customHeight="1" x14ac:dyDescent="0.2">
      <c r="A3" s="193" t="s">
        <v>599</v>
      </c>
      <c r="B3" s="193"/>
      <c r="C3" s="193"/>
      <c r="D3" s="21" t="s">
        <v>498</v>
      </c>
      <c r="E3" s="217" t="s">
        <v>712</v>
      </c>
    </row>
    <row r="4" spans="1:5" ht="18.95" customHeight="1" x14ac:dyDescent="0.2">
      <c r="A4" s="193" t="s">
        <v>513</v>
      </c>
      <c r="B4" s="193"/>
      <c r="C4" s="193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105</v>
      </c>
      <c r="B7" s="25"/>
      <c r="C7" s="25"/>
      <c r="D7" s="25"/>
      <c r="E7" s="25"/>
    </row>
    <row r="8" spans="1:5" x14ac:dyDescent="0.2">
      <c r="A8" s="26" t="s">
        <v>84</v>
      </c>
      <c r="B8" s="26" t="s">
        <v>81</v>
      </c>
      <c r="C8" s="26" t="s">
        <v>82</v>
      </c>
      <c r="D8" s="26" t="s">
        <v>83</v>
      </c>
      <c r="E8" s="26" t="s">
        <v>85</v>
      </c>
    </row>
    <row r="9" spans="1:5" x14ac:dyDescent="0.2">
      <c r="A9" s="27">
        <v>3110</v>
      </c>
      <c r="B9" s="23" t="s">
        <v>251</v>
      </c>
      <c r="C9" s="28">
        <v>0</v>
      </c>
    </row>
    <row r="10" spans="1:5" x14ac:dyDescent="0.2">
      <c r="A10" s="27">
        <v>3120</v>
      </c>
      <c r="B10" s="23" t="s">
        <v>382</v>
      </c>
      <c r="C10" s="28">
        <v>3923963.31</v>
      </c>
    </row>
    <row r="11" spans="1:5" x14ac:dyDescent="0.2">
      <c r="A11" s="27">
        <v>3130</v>
      </c>
      <c r="B11" s="23" t="s">
        <v>383</v>
      </c>
      <c r="C11" s="28">
        <v>0</v>
      </c>
    </row>
    <row r="13" spans="1:5" x14ac:dyDescent="0.2">
      <c r="A13" s="25" t="s">
        <v>106</v>
      </c>
      <c r="B13" s="25"/>
      <c r="C13" s="25"/>
      <c r="D13" s="25"/>
      <c r="E13" s="25"/>
    </row>
    <row r="14" spans="1:5" x14ac:dyDescent="0.2">
      <c r="A14" s="26" t="s">
        <v>84</v>
      </c>
      <c r="B14" s="26" t="s">
        <v>81</v>
      </c>
      <c r="C14" s="26" t="s">
        <v>82</v>
      </c>
      <c r="D14" s="26" t="s">
        <v>384</v>
      </c>
      <c r="E14" s="26"/>
    </row>
    <row r="15" spans="1:5" x14ac:dyDescent="0.2">
      <c r="A15" s="27">
        <v>3210</v>
      </c>
      <c r="B15" s="23" t="s">
        <v>385</v>
      </c>
      <c r="C15" s="28">
        <v>-153061325.63999999</v>
      </c>
    </row>
    <row r="16" spans="1:5" x14ac:dyDescent="0.2">
      <c r="A16" s="27">
        <v>3220</v>
      </c>
      <c r="B16" s="23" t="s">
        <v>386</v>
      </c>
      <c r="C16" s="28">
        <v>627200948.82000005</v>
      </c>
    </row>
    <row r="17" spans="1:3" x14ac:dyDescent="0.2">
      <c r="A17" s="27">
        <v>3230</v>
      </c>
      <c r="B17" s="23" t="s">
        <v>387</v>
      </c>
      <c r="C17" s="28">
        <f>SUM(C18:C21)</f>
        <v>0</v>
      </c>
    </row>
    <row r="18" spans="1:3" x14ac:dyDescent="0.2">
      <c r="A18" s="27">
        <v>3231</v>
      </c>
      <c r="B18" s="23" t="s">
        <v>388</v>
      </c>
      <c r="C18" s="28">
        <v>0</v>
      </c>
    </row>
    <row r="19" spans="1:3" x14ac:dyDescent="0.2">
      <c r="A19" s="27">
        <v>3232</v>
      </c>
      <c r="B19" s="23" t="s">
        <v>389</v>
      </c>
      <c r="C19" s="28">
        <v>0</v>
      </c>
    </row>
    <row r="20" spans="1:3" x14ac:dyDescent="0.2">
      <c r="A20" s="27">
        <v>3233</v>
      </c>
      <c r="B20" s="23" t="s">
        <v>390</v>
      </c>
      <c r="C20" s="28">
        <v>0</v>
      </c>
    </row>
    <row r="21" spans="1:3" x14ac:dyDescent="0.2">
      <c r="A21" s="27">
        <v>3239</v>
      </c>
      <c r="B21" s="23" t="s">
        <v>391</v>
      </c>
      <c r="C21" s="28">
        <v>0</v>
      </c>
    </row>
    <row r="22" spans="1:3" x14ac:dyDescent="0.2">
      <c r="A22" s="27">
        <v>3240</v>
      </c>
      <c r="B22" s="23" t="s">
        <v>392</v>
      </c>
      <c r="C22" s="28">
        <f>SUM(C23:C25)</f>
        <v>50265465.109999999</v>
      </c>
    </row>
    <row r="23" spans="1:3" x14ac:dyDescent="0.2">
      <c r="A23" s="27">
        <v>3241</v>
      </c>
      <c r="B23" s="23" t="s">
        <v>393</v>
      </c>
      <c r="C23" s="28">
        <v>50265465.109999999</v>
      </c>
    </row>
    <row r="24" spans="1:3" x14ac:dyDescent="0.2">
      <c r="A24" s="27">
        <v>3242</v>
      </c>
      <c r="B24" s="23" t="s">
        <v>394</v>
      </c>
      <c r="C24" s="28">
        <v>0</v>
      </c>
    </row>
    <row r="25" spans="1:3" x14ac:dyDescent="0.2">
      <c r="A25" s="27">
        <v>3243</v>
      </c>
      <c r="B25" s="23" t="s">
        <v>395</v>
      </c>
      <c r="C25" s="28">
        <v>0</v>
      </c>
    </row>
    <row r="26" spans="1:3" x14ac:dyDescent="0.2">
      <c r="A26" s="27">
        <v>3250</v>
      </c>
      <c r="B26" s="23" t="s">
        <v>396</v>
      </c>
      <c r="C26" s="28">
        <f>SUM(C27:C28)</f>
        <v>0</v>
      </c>
    </row>
    <row r="27" spans="1:3" x14ac:dyDescent="0.2">
      <c r="A27" s="27">
        <v>3251</v>
      </c>
      <c r="B27" s="23" t="s">
        <v>397</v>
      </c>
      <c r="C27" s="28">
        <v>0</v>
      </c>
    </row>
    <row r="28" spans="1:3" x14ac:dyDescent="0.2">
      <c r="A28" s="27">
        <v>3252</v>
      </c>
      <c r="B28" s="23" t="s">
        <v>398</v>
      </c>
      <c r="C28" s="28">
        <v>0</v>
      </c>
    </row>
    <row r="30" spans="1:3" x14ac:dyDescent="0.2">
      <c r="B30" s="23" t="s">
        <v>515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2">
    <dataValidation type="list" allowBlank="1" showInputMessage="1" showErrorMessage="1" prompt="Escoger el corte de la información, ya se trimestral (1 al 4) o anual (4)." sqref="E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E2">
      <formula1>"Trimestral, Anual"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zoomScale="130" zoomScaleNormal="130" workbookViewId="0">
      <selection activeCell="F13" sqref="F1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93" t="s">
        <v>598</v>
      </c>
      <c r="B1" s="193"/>
      <c r="C1" s="193"/>
      <c r="D1" s="21" t="s">
        <v>496</v>
      </c>
      <c r="E1" s="217">
        <v>2024</v>
      </c>
    </row>
    <row r="2" spans="1:5" s="29" customFormat="1" ht="18.95" customHeight="1" x14ac:dyDescent="0.25">
      <c r="A2" s="193" t="s">
        <v>502</v>
      </c>
      <c r="B2" s="193"/>
      <c r="C2" s="193"/>
      <c r="D2" s="21" t="s">
        <v>497</v>
      </c>
      <c r="E2" s="217" t="s">
        <v>711</v>
      </c>
    </row>
    <row r="3" spans="1:5" s="29" customFormat="1" ht="18.95" customHeight="1" x14ac:dyDescent="0.25">
      <c r="A3" s="193" t="s">
        <v>599</v>
      </c>
      <c r="B3" s="193"/>
      <c r="C3" s="193"/>
      <c r="D3" s="21" t="s">
        <v>498</v>
      </c>
      <c r="E3" s="217" t="s">
        <v>712</v>
      </c>
    </row>
    <row r="4" spans="1:5" s="29" customFormat="1" ht="18.95" customHeight="1" x14ac:dyDescent="0.25">
      <c r="A4" s="193" t="s">
        <v>513</v>
      </c>
      <c r="B4" s="193"/>
      <c r="C4" s="193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587</v>
      </c>
      <c r="B7" s="25"/>
      <c r="C7" s="25"/>
      <c r="D7" s="25"/>
      <c r="E7" s="142"/>
    </row>
    <row r="8" spans="1:5" x14ac:dyDescent="0.2">
      <c r="A8" s="26" t="s">
        <v>84</v>
      </c>
      <c r="B8" s="26" t="s">
        <v>81</v>
      </c>
      <c r="C8" s="77">
        <v>2024</v>
      </c>
      <c r="D8" s="77">
        <v>2023</v>
      </c>
      <c r="E8" s="143"/>
    </row>
    <row r="9" spans="1:5" x14ac:dyDescent="0.2">
      <c r="A9" s="27">
        <v>1111</v>
      </c>
      <c r="B9" s="23" t="s">
        <v>399</v>
      </c>
      <c r="C9" s="28">
        <v>314381.56</v>
      </c>
      <c r="D9" s="28">
        <v>1353781.96</v>
      </c>
    </row>
    <row r="10" spans="1:5" x14ac:dyDescent="0.2">
      <c r="A10" s="27">
        <v>1112</v>
      </c>
      <c r="B10" s="23" t="s">
        <v>400</v>
      </c>
      <c r="C10" s="28">
        <v>118315566.51000001</v>
      </c>
      <c r="D10" s="28">
        <v>279274582.06</v>
      </c>
    </row>
    <row r="11" spans="1:5" x14ac:dyDescent="0.2">
      <c r="A11" s="27">
        <v>1113</v>
      </c>
      <c r="B11" s="23" t="s">
        <v>401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402</v>
      </c>
      <c r="C14" s="28">
        <v>456559.35</v>
      </c>
      <c r="D14" s="28">
        <v>0</v>
      </c>
    </row>
    <row r="15" spans="1:5" x14ac:dyDescent="0.2">
      <c r="A15" s="27">
        <v>1119</v>
      </c>
      <c r="B15" s="23" t="s">
        <v>403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516</v>
      </c>
      <c r="C16" s="78">
        <f>SUM(C9:C15)</f>
        <v>119086507.42</v>
      </c>
      <c r="D16" s="78">
        <f>SUM(D9:D15)</f>
        <v>280628364.01999998</v>
      </c>
    </row>
    <row r="19" spans="1:4" x14ac:dyDescent="0.2">
      <c r="A19" s="25" t="s">
        <v>588</v>
      </c>
      <c r="B19" s="25"/>
      <c r="C19" s="25"/>
      <c r="D19" s="25"/>
    </row>
    <row r="20" spans="1:4" x14ac:dyDescent="0.2">
      <c r="A20" s="26" t="s">
        <v>84</v>
      </c>
      <c r="B20" s="26" t="s">
        <v>81</v>
      </c>
      <c r="C20" s="77">
        <v>2024</v>
      </c>
      <c r="D20" s="77">
        <v>2023</v>
      </c>
    </row>
    <row r="21" spans="1:4" x14ac:dyDescent="0.2">
      <c r="A21" s="34">
        <v>1230</v>
      </c>
      <c r="B21" s="35" t="s">
        <v>147</v>
      </c>
      <c r="C21" s="78">
        <f>SUM(C22:C28)</f>
        <v>264791060.06999999</v>
      </c>
      <c r="D21" s="78">
        <f>SUM(D22:D28)</f>
        <v>139521516.12</v>
      </c>
    </row>
    <row r="22" spans="1:4" x14ac:dyDescent="0.2">
      <c r="A22" s="27">
        <v>1231</v>
      </c>
      <c r="B22" s="23" t="s">
        <v>148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149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150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151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152</v>
      </c>
      <c r="C26" s="28">
        <v>200392706.75999999</v>
      </c>
      <c r="D26" s="28">
        <v>86107959.030000001</v>
      </c>
    </row>
    <row r="27" spans="1:4" x14ac:dyDescent="0.2">
      <c r="A27" s="27">
        <v>1236</v>
      </c>
      <c r="B27" s="23" t="s">
        <v>153</v>
      </c>
      <c r="C27" s="28">
        <v>64398353.310000002</v>
      </c>
      <c r="D27" s="28">
        <v>53413557.090000004</v>
      </c>
    </row>
    <row r="28" spans="1:4" x14ac:dyDescent="0.2">
      <c r="A28" s="27">
        <v>1239</v>
      </c>
      <c r="B28" s="23" t="s">
        <v>154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155</v>
      </c>
      <c r="C29" s="78">
        <f>SUM(C30:C37)</f>
        <v>25942883.879999999</v>
      </c>
      <c r="D29" s="78">
        <f>SUM(D30:D37)</f>
        <v>31634908.52</v>
      </c>
    </row>
    <row r="30" spans="1:4" x14ac:dyDescent="0.2">
      <c r="A30" s="27">
        <v>1241</v>
      </c>
      <c r="B30" s="23" t="s">
        <v>156</v>
      </c>
      <c r="C30" s="28">
        <v>1116681.0900000001</v>
      </c>
      <c r="D30" s="28">
        <v>888925.99</v>
      </c>
    </row>
    <row r="31" spans="1:4" x14ac:dyDescent="0.2">
      <c r="A31" s="27">
        <v>1242</v>
      </c>
      <c r="B31" s="23" t="s">
        <v>157</v>
      </c>
      <c r="C31" s="28">
        <v>368117.88</v>
      </c>
      <c r="D31" s="28">
        <v>131212.79999999999</v>
      </c>
    </row>
    <row r="32" spans="1:4" x14ac:dyDescent="0.2">
      <c r="A32" s="27">
        <v>1243</v>
      </c>
      <c r="B32" s="23" t="s">
        <v>158</v>
      </c>
      <c r="C32" s="28">
        <v>313038.92</v>
      </c>
      <c r="D32" s="28">
        <v>40000</v>
      </c>
    </row>
    <row r="33" spans="1:6" x14ac:dyDescent="0.2">
      <c r="A33" s="27">
        <v>1244</v>
      </c>
      <c r="B33" s="23" t="s">
        <v>159</v>
      </c>
      <c r="C33" s="28">
        <v>23752129.989999998</v>
      </c>
      <c r="D33" s="28">
        <v>30379240.98</v>
      </c>
    </row>
    <row r="34" spans="1:6" x14ac:dyDescent="0.2">
      <c r="A34" s="27">
        <v>1245</v>
      </c>
      <c r="B34" s="23" t="s">
        <v>160</v>
      </c>
      <c r="C34" s="28">
        <v>0</v>
      </c>
      <c r="D34" s="28">
        <v>0</v>
      </c>
    </row>
    <row r="35" spans="1:6" x14ac:dyDescent="0.2">
      <c r="A35" s="27">
        <v>1246</v>
      </c>
      <c r="B35" s="23" t="s">
        <v>161</v>
      </c>
      <c r="C35" s="28">
        <v>392916</v>
      </c>
      <c r="D35" s="28">
        <v>195528.75</v>
      </c>
    </row>
    <row r="36" spans="1:6" x14ac:dyDescent="0.2">
      <c r="A36" s="27">
        <v>1247</v>
      </c>
      <c r="B36" s="23" t="s">
        <v>162</v>
      </c>
      <c r="C36" s="28">
        <v>0</v>
      </c>
      <c r="D36" s="28">
        <v>0</v>
      </c>
    </row>
    <row r="37" spans="1:6" x14ac:dyDescent="0.2">
      <c r="A37" s="27">
        <v>1248</v>
      </c>
      <c r="B37" s="23" t="s">
        <v>163</v>
      </c>
      <c r="C37" s="28">
        <v>0</v>
      </c>
      <c r="D37" s="28">
        <v>0</v>
      </c>
    </row>
    <row r="38" spans="1:6" x14ac:dyDescent="0.2">
      <c r="A38" s="116">
        <v>1250</v>
      </c>
      <c r="B38" s="117" t="s">
        <v>165</v>
      </c>
      <c r="C38" s="118">
        <f>SUM(C39:C43)</f>
        <v>407583.39</v>
      </c>
      <c r="D38" s="118">
        <f>SUM(D39:D43)</f>
        <v>0</v>
      </c>
    </row>
    <row r="39" spans="1:6" x14ac:dyDescent="0.2">
      <c r="A39" s="119">
        <v>1251</v>
      </c>
      <c r="B39" s="120" t="s">
        <v>166</v>
      </c>
      <c r="C39" s="121">
        <v>407583.39</v>
      </c>
      <c r="D39" s="121">
        <v>0</v>
      </c>
    </row>
    <row r="40" spans="1:6" x14ac:dyDescent="0.2">
      <c r="A40" s="119">
        <v>1252</v>
      </c>
      <c r="B40" s="120" t="s">
        <v>167</v>
      </c>
      <c r="C40" s="121">
        <v>0</v>
      </c>
      <c r="D40" s="121">
        <v>0</v>
      </c>
    </row>
    <row r="41" spans="1:6" x14ac:dyDescent="0.2">
      <c r="A41" s="119">
        <v>1253</v>
      </c>
      <c r="B41" s="120" t="s">
        <v>168</v>
      </c>
      <c r="C41" s="121">
        <v>0</v>
      </c>
      <c r="D41" s="121">
        <v>0</v>
      </c>
    </row>
    <row r="42" spans="1:6" x14ac:dyDescent="0.2">
      <c r="A42" s="119">
        <v>1254</v>
      </c>
      <c r="B42" s="120" t="s">
        <v>169</v>
      </c>
      <c r="C42" s="121">
        <v>0</v>
      </c>
      <c r="D42" s="121">
        <v>0</v>
      </c>
    </row>
    <row r="43" spans="1:6" x14ac:dyDescent="0.2">
      <c r="A43" s="119">
        <v>1259</v>
      </c>
      <c r="B43" s="120" t="s">
        <v>170</v>
      </c>
      <c r="C43" s="121">
        <v>0</v>
      </c>
      <c r="D43" s="121">
        <v>0</v>
      </c>
    </row>
    <row r="44" spans="1:6" x14ac:dyDescent="0.2">
      <c r="B44" s="79" t="s">
        <v>517</v>
      </c>
      <c r="C44" s="78">
        <f>C21+C29+C38</f>
        <v>291141527.33999997</v>
      </c>
      <c r="D44" s="78">
        <f>D21+D29+D38</f>
        <v>171156424.64000002</v>
      </c>
      <c r="F44" s="167"/>
    </row>
    <row r="45" spans="1:6" x14ac:dyDescent="0.2">
      <c r="E45" s="141"/>
    </row>
    <row r="46" spans="1:6" x14ac:dyDescent="0.2">
      <c r="A46" s="25" t="s">
        <v>589</v>
      </c>
      <c r="B46" s="25"/>
      <c r="C46" s="25"/>
      <c r="D46" s="25"/>
      <c r="E46" s="142"/>
    </row>
    <row r="47" spans="1:6" x14ac:dyDescent="0.2">
      <c r="A47" s="26" t="s">
        <v>84</v>
      </c>
      <c r="B47" s="26" t="s">
        <v>81</v>
      </c>
      <c r="C47" s="77">
        <v>2024</v>
      </c>
      <c r="D47" s="77">
        <v>2023</v>
      </c>
      <c r="E47" s="143"/>
    </row>
    <row r="48" spans="1:6" x14ac:dyDescent="0.2">
      <c r="A48" s="34">
        <v>3210</v>
      </c>
      <c r="B48" s="35" t="s">
        <v>518</v>
      </c>
      <c r="C48" s="78">
        <v>-153061325.63999999</v>
      </c>
      <c r="D48" s="78">
        <v>438375075.06</v>
      </c>
      <c r="E48" s="141"/>
    </row>
    <row r="49" spans="1:4" x14ac:dyDescent="0.2">
      <c r="A49" s="27"/>
      <c r="B49" s="79" t="s">
        <v>507</v>
      </c>
      <c r="C49" s="78">
        <f>C54+C66+C94+C97+C50</f>
        <v>111419543.00999999</v>
      </c>
      <c r="D49" s="78">
        <f>D54+D66+D94+D97+D50</f>
        <v>84317356.599999994</v>
      </c>
    </row>
    <row r="50" spans="1:4" x14ac:dyDescent="0.2">
      <c r="A50" s="86">
        <v>5100</v>
      </c>
      <c r="B50" s="87" t="s">
        <v>276</v>
      </c>
      <c r="C50" s="88">
        <f>SUM(C53+C51)</f>
        <v>0</v>
      </c>
      <c r="D50" s="88">
        <f>SUM(D53+D51)</f>
        <v>0</v>
      </c>
    </row>
    <row r="51" spans="1:4" x14ac:dyDescent="0.2">
      <c r="A51" s="124">
        <v>5120</v>
      </c>
      <c r="B51" s="138" t="s">
        <v>143</v>
      </c>
      <c r="C51" s="139">
        <f>C52</f>
        <v>0</v>
      </c>
      <c r="D51" s="139">
        <f>D52</f>
        <v>0</v>
      </c>
    </row>
    <row r="52" spans="1:4" x14ac:dyDescent="0.2">
      <c r="A52" s="113">
        <v>5120</v>
      </c>
      <c r="B52" s="140" t="s">
        <v>143</v>
      </c>
      <c r="C52" s="115">
        <v>0</v>
      </c>
      <c r="D52" s="115">
        <v>0</v>
      </c>
    </row>
    <row r="53" spans="1:4" x14ac:dyDescent="0.2">
      <c r="A53" s="89">
        <v>5130</v>
      </c>
      <c r="B53" s="90" t="s">
        <v>537</v>
      </c>
      <c r="C53" s="91">
        <v>0</v>
      </c>
      <c r="D53" s="91">
        <v>0</v>
      </c>
    </row>
    <row r="54" spans="1:4" x14ac:dyDescent="0.2">
      <c r="A54" s="34">
        <v>5400</v>
      </c>
      <c r="B54" s="35" t="s">
        <v>341</v>
      </c>
      <c r="C54" s="78">
        <f>C55+C57+C59+C61+C63</f>
        <v>0</v>
      </c>
      <c r="D54" s="78">
        <f>D55+D57+D59+D61+D63</f>
        <v>0</v>
      </c>
    </row>
    <row r="55" spans="1:4" x14ac:dyDescent="0.2">
      <c r="A55" s="27">
        <v>5410</v>
      </c>
      <c r="B55" s="23" t="s">
        <v>508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343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509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346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510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349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511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511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512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353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354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355</v>
      </c>
      <c r="C66" s="78">
        <f>C67+C76+C79+C85</f>
        <v>23387332.660000004</v>
      </c>
      <c r="D66" s="78">
        <f>D67+D76+D79+D85</f>
        <v>15133474.07</v>
      </c>
    </row>
    <row r="67" spans="1:4" x14ac:dyDescent="0.2">
      <c r="A67" s="27">
        <v>5510</v>
      </c>
      <c r="B67" s="23" t="s">
        <v>356</v>
      </c>
      <c r="C67" s="28">
        <f>SUM(C68:C75)</f>
        <v>23387332.660000004</v>
      </c>
      <c r="D67" s="28">
        <f>SUM(D68:D75)</f>
        <v>15133474.07</v>
      </c>
    </row>
    <row r="68" spans="1:4" x14ac:dyDescent="0.2">
      <c r="A68" s="27">
        <v>5511</v>
      </c>
      <c r="B68" s="23" t="s">
        <v>357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358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359</v>
      </c>
      <c r="C70" s="28">
        <v>4012571.1</v>
      </c>
      <c r="D70" s="28">
        <v>4012571.08</v>
      </c>
    </row>
    <row r="71" spans="1:4" x14ac:dyDescent="0.2">
      <c r="A71" s="27">
        <v>5514</v>
      </c>
      <c r="B71" s="23" t="s">
        <v>360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361</v>
      </c>
      <c r="C72" s="28">
        <v>18897288.100000001</v>
      </c>
      <c r="D72" s="28">
        <v>10653378.34</v>
      </c>
    </row>
    <row r="73" spans="1:4" x14ac:dyDescent="0.2">
      <c r="A73" s="27">
        <v>5516</v>
      </c>
      <c r="B73" s="23" t="s">
        <v>362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363</v>
      </c>
      <c r="C74" s="28">
        <v>477473.46</v>
      </c>
      <c r="D74" s="28">
        <v>467524.65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364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365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366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367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368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369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370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371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372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373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374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375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376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377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272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378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379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78">
        <f>C95</f>
        <v>38296220.549999997</v>
      </c>
      <c r="D94" s="78">
        <f>D95</f>
        <v>0</v>
      </c>
    </row>
    <row r="95" spans="1:4" x14ac:dyDescent="0.2">
      <c r="A95" s="27">
        <v>5610</v>
      </c>
      <c r="B95" s="23" t="s">
        <v>380</v>
      </c>
      <c r="C95" s="28">
        <f>C96</f>
        <v>38296220.549999997</v>
      </c>
      <c r="D95" s="28">
        <f>D96</f>
        <v>0</v>
      </c>
    </row>
    <row r="96" spans="1:4" x14ac:dyDescent="0.2">
      <c r="A96" s="27">
        <v>5611</v>
      </c>
      <c r="B96" s="23" t="s">
        <v>381</v>
      </c>
      <c r="C96" s="28">
        <v>38296220.549999997</v>
      </c>
      <c r="D96" s="28">
        <v>0</v>
      </c>
    </row>
    <row r="97" spans="1:4" x14ac:dyDescent="0.2">
      <c r="A97" s="34">
        <v>2110</v>
      </c>
      <c r="B97" s="82" t="s">
        <v>519</v>
      </c>
      <c r="C97" s="78">
        <f>SUM(C98:C102)</f>
        <v>49735989.799999997</v>
      </c>
      <c r="D97" s="78">
        <f>SUM(D98:D102)</f>
        <v>69183882.530000001</v>
      </c>
    </row>
    <row r="98" spans="1:4" x14ac:dyDescent="0.2">
      <c r="A98" s="27">
        <v>2111</v>
      </c>
      <c r="B98" s="23" t="s">
        <v>520</v>
      </c>
      <c r="C98" s="28">
        <v>19984489.059999999</v>
      </c>
      <c r="D98" s="28">
        <v>10850554.960000001</v>
      </c>
    </row>
    <row r="99" spans="1:4" x14ac:dyDescent="0.2">
      <c r="A99" s="27">
        <v>2112</v>
      </c>
      <c r="B99" s="23" t="s">
        <v>521</v>
      </c>
      <c r="C99" s="28">
        <v>3518745.23</v>
      </c>
      <c r="D99" s="28">
        <v>14060417.359999999</v>
      </c>
    </row>
    <row r="100" spans="1:4" x14ac:dyDescent="0.2">
      <c r="A100" s="27">
        <v>2112</v>
      </c>
      <c r="B100" s="23" t="s">
        <v>522</v>
      </c>
      <c r="C100" s="28">
        <v>21319119.18</v>
      </c>
      <c r="D100" s="28">
        <v>26454900.100000001</v>
      </c>
    </row>
    <row r="101" spans="1:4" x14ac:dyDescent="0.2">
      <c r="A101" s="27">
        <v>2115</v>
      </c>
      <c r="B101" s="23" t="s">
        <v>523</v>
      </c>
      <c r="C101" s="28">
        <v>1830077.23</v>
      </c>
      <c r="D101" s="28">
        <v>17818010.109999999</v>
      </c>
    </row>
    <row r="102" spans="1:4" x14ac:dyDescent="0.2">
      <c r="A102" s="27">
        <v>2114</v>
      </c>
      <c r="B102" s="23" t="s">
        <v>524</v>
      </c>
      <c r="C102" s="28">
        <v>3083559.1</v>
      </c>
      <c r="D102" s="28">
        <v>0</v>
      </c>
    </row>
    <row r="103" spans="1:4" x14ac:dyDescent="0.2">
      <c r="A103" s="27"/>
      <c r="B103" s="79" t="s">
        <v>525</v>
      </c>
      <c r="C103" s="78">
        <f>+C104</f>
        <v>0</v>
      </c>
      <c r="D103" s="78">
        <f>+D104</f>
        <v>0</v>
      </c>
    </row>
    <row r="104" spans="1:4" x14ac:dyDescent="0.2">
      <c r="A104" s="86">
        <v>3100</v>
      </c>
      <c r="B104" s="92" t="s">
        <v>538</v>
      </c>
      <c r="C104" s="93">
        <f>SUM(C105:C108)</f>
        <v>0</v>
      </c>
      <c r="D104" s="93">
        <f>SUM(D105:D108)</f>
        <v>0</v>
      </c>
    </row>
    <row r="105" spans="1:4" x14ac:dyDescent="0.2">
      <c r="A105" s="89"/>
      <c r="B105" s="94" t="s">
        <v>539</v>
      </c>
      <c r="C105" s="95">
        <v>0</v>
      </c>
      <c r="D105" s="95">
        <v>0</v>
      </c>
    </row>
    <row r="106" spans="1:4" x14ac:dyDescent="0.2">
      <c r="A106" s="89"/>
      <c r="B106" s="94" t="s">
        <v>540</v>
      </c>
      <c r="C106" s="95">
        <v>0</v>
      </c>
      <c r="D106" s="95">
        <v>0</v>
      </c>
    </row>
    <row r="107" spans="1:4" x14ac:dyDescent="0.2">
      <c r="A107" s="89"/>
      <c r="B107" s="94" t="s">
        <v>541</v>
      </c>
      <c r="C107" s="95">
        <v>0</v>
      </c>
      <c r="D107" s="95">
        <v>0</v>
      </c>
    </row>
    <row r="108" spans="1:4" x14ac:dyDescent="0.2">
      <c r="A108" s="89"/>
      <c r="B108" s="94" t="s">
        <v>542</v>
      </c>
      <c r="C108" s="95">
        <v>0</v>
      </c>
      <c r="D108" s="95">
        <v>0</v>
      </c>
    </row>
    <row r="109" spans="1:4" x14ac:dyDescent="0.2">
      <c r="A109" s="89"/>
      <c r="B109" s="96" t="s">
        <v>543</v>
      </c>
      <c r="C109" s="88">
        <f>+C110</f>
        <v>0</v>
      </c>
      <c r="D109" s="88">
        <f>+D110</f>
        <v>0</v>
      </c>
    </row>
    <row r="110" spans="1:4" x14ac:dyDescent="0.2">
      <c r="A110" s="86">
        <v>1270</v>
      </c>
      <c r="B110" s="87" t="s">
        <v>171</v>
      </c>
      <c r="C110" s="93">
        <f>+C111</f>
        <v>0</v>
      </c>
      <c r="D110" s="93">
        <f>+D111</f>
        <v>0</v>
      </c>
    </row>
    <row r="111" spans="1:4" x14ac:dyDescent="0.2">
      <c r="A111" s="89">
        <v>1273</v>
      </c>
      <c r="B111" s="90" t="s">
        <v>544</v>
      </c>
      <c r="C111" s="95">
        <v>0</v>
      </c>
      <c r="D111" s="95">
        <v>0</v>
      </c>
    </row>
    <row r="112" spans="1:4" x14ac:dyDescent="0.2">
      <c r="A112" s="89"/>
      <c r="B112" s="96" t="s">
        <v>545</v>
      </c>
      <c r="C112" s="88">
        <f>+C113+C135</f>
        <v>11528413.300000001</v>
      </c>
      <c r="D112" s="88">
        <f>+D113+D135</f>
        <v>166210085.65000001</v>
      </c>
    </row>
    <row r="113" spans="1:4" x14ac:dyDescent="0.2">
      <c r="A113" s="86">
        <v>4300</v>
      </c>
      <c r="B113" s="92" t="s">
        <v>593</v>
      </c>
      <c r="C113" s="93">
        <f>C127+C114+C117+C123+C125</f>
        <v>0</v>
      </c>
      <c r="D113" s="97">
        <f>D127+D114+D117+D123+D125</f>
        <v>0</v>
      </c>
    </row>
    <row r="114" spans="1:4" x14ac:dyDescent="0.2">
      <c r="A114" s="86">
        <v>4310</v>
      </c>
      <c r="B114" s="92" t="s">
        <v>259</v>
      </c>
      <c r="C114" s="93">
        <f>SUM(C115:C116)</f>
        <v>0</v>
      </c>
      <c r="D114" s="93">
        <f>SUM(D115:D116)</f>
        <v>0</v>
      </c>
    </row>
    <row r="115" spans="1:4" x14ac:dyDescent="0.2">
      <c r="A115" s="89">
        <v>4311</v>
      </c>
      <c r="B115" s="94" t="s">
        <v>428</v>
      </c>
      <c r="C115" s="95">
        <v>0</v>
      </c>
      <c r="D115" s="137">
        <v>0</v>
      </c>
    </row>
    <row r="116" spans="1:4" x14ac:dyDescent="0.2">
      <c r="A116" s="89">
        <v>4319</v>
      </c>
      <c r="B116" s="94" t="s">
        <v>260</v>
      </c>
      <c r="C116" s="95">
        <v>0</v>
      </c>
      <c r="D116" s="137">
        <v>0</v>
      </c>
    </row>
    <row r="117" spans="1:4" x14ac:dyDescent="0.2">
      <c r="A117" s="86">
        <v>4320</v>
      </c>
      <c r="B117" s="92" t="s">
        <v>261</v>
      </c>
      <c r="C117" s="93">
        <f>SUM(C118:C122)</f>
        <v>0</v>
      </c>
      <c r="D117" s="93">
        <f>SUM(D118:D122)</f>
        <v>0</v>
      </c>
    </row>
    <row r="118" spans="1:4" x14ac:dyDescent="0.2">
      <c r="A118" s="89">
        <v>4321</v>
      </c>
      <c r="B118" s="94" t="s">
        <v>262</v>
      </c>
      <c r="C118" s="95">
        <v>0</v>
      </c>
      <c r="D118" s="137">
        <v>0</v>
      </c>
    </row>
    <row r="119" spans="1:4" x14ac:dyDescent="0.2">
      <c r="A119" s="89">
        <v>4322</v>
      </c>
      <c r="B119" s="94" t="s">
        <v>263</v>
      </c>
      <c r="C119" s="95">
        <v>0</v>
      </c>
      <c r="D119" s="137">
        <v>0</v>
      </c>
    </row>
    <row r="120" spans="1:4" x14ac:dyDescent="0.2">
      <c r="A120" s="89">
        <v>4323</v>
      </c>
      <c r="B120" s="94" t="s">
        <v>264</v>
      </c>
      <c r="C120" s="95">
        <v>0</v>
      </c>
      <c r="D120" s="137">
        <v>0</v>
      </c>
    </row>
    <row r="121" spans="1:4" x14ac:dyDescent="0.2">
      <c r="A121" s="89">
        <v>4324</v>
      </c>
      <c r="B121" s="94" t="s">
        <v>265</v>
      </c>
      <c r="C121" s="95">
        <v>0</v>
      </c>
      <c r="D121" s="137">
        <v>0</v>
      </c>
    </row>
    <row r="122" spans="1:4" x14ac:dyDescent="0.2">
      <c r="A122" s="89">
        <v>4325</v>
      </c>
      <c r="B122" s="94" t="s">
        <v>266</v>
      </c>
      <c r="C122" s="95">
        <v>0</v>
      </c>
      <c r="D122" s="137">
        <v>0</v>
      </c>
    </row>
    <row r="123" spans="1:4" x14ac:dyDescent="0.2">
      <c r="A123" s="86">
        <v>4330</v>
      </c>
      <c r="B123" s="92" t="s">
        <v>267</v>
      </c>
      <c r="C123" s="93">
        <f>C124</f>
        <v>0</v>
      </c>
      <c r="D123" s="93">
        <f>D124</f>
        <v>0</v>
      </c>
    </row>
    <row r="124" spans="1:4" x14ac:dyDescent="0.2">
      <c r="A124" s="89">
        <v>4331</v>
      </c>
      <c r="B124" s="94" t="s">
        <v>267</v>
      </c>
      <c r="C124" s="95">
        <v>0</v>
      </c>
      <c r="D124" s="137">
        <v>0</v>
      </c>
    </row>
    <row r="125" spans="1:4" x14ac:dyDescent="0.2">
      <c r="A125" s="86">
        <v>4340</v>
      </c>
      <c r="B125" s="92" t="s">
        <v>268</v>
      </c>
      <c r="C125" s="93">
        <f>C126</f>
        <v>0</v>
      </c>
      <c r="D125" s="93">
        <f>D126</f>
        <v>0</v>
      </c>
    </row>
    <row r="126" spans="1:4" x14ac:dyDescent="0.2">
      <c r="A126" s="89">
        <v>4341</v>
      </c>
      <c r="B126" s="94" t="s">
        <v>268</v>
      </c>
      <c r="C126" s="95">
        <v>0</v>
      </c>
      <c r="D126" s="137">
        <v>0</v>
      </c>
    </row>
    <row r="127" spans="1:4" x14ac:dyDescent="0.2">
      <c r="A127" s="124">
        <v>4390</v>
      </c>
      <c r="B127" s="125" t="s">
        <v>269</v>
      </c>
      <c r="C127" s="126">
        <f>SUM(C128:C134)</f>
        <v>0</v>
      </c>
      <c r="D127" s="126">
        <f>SUM(D128:D134)</f>
        <v>0</v>
      </c>
    </row>
    <row r="128" spans="1:4" x14ac:dyDescent="0.2">
      <c r="A128" s="75">
        <v>4392</v>
      </c>
      <c r="B128" s="122" t="s">
        <v>270</v>
      </c>
      <c r="C128" s="123">
        <v>0</v>
      </c>
      <c r="D128" s="123">
        <v>0</v>
      </c>
    </row>
    <row r="129" spans="1:4" x14ac:dyDescent="0.2">
      <c r="A129" s="75">
        <v>4393</v>
      </c>
      <c r="B129" s="122" t="s">
        <v>429</v>
      </c>
      <c r="C129" s="123">
        <v>0</v>
      </c>
      <c r="D129" s="123">
        <v>0</v>
      </c>
    </row>
    <row r="130" spans="1:4" x14ac:dyDescent="0.2">
      <c r="A130" s="75">
        <v>4394</v>
      </c>
      <c r="B130" s="122" t="s">
        <v>271</v>
      </c>
      <c r="C130" s="123">
        <v>0</v>
      </c>
      <c r="D130" s="123">
        <v>0</v>
      </c>
    </row>
    <row r="131" spans="1:4" x14ac:dyDescent="0.2">
      <c r="A131" s="75">
        <v>4395</v>
      </c>
      <c r="B131" s="122" t="s">
        <v>272</v>
      </c>
      <c r="C131" s="123">
        <v>0</v>
      </c>
      <c r="D131" s="123">
        <v>0</v>
      </c>
    </row>
    <row r="132" spans="1:4" x14ac:dyDescent="0.2">
      <c r="A132" s="75">
        <v>4396</v>
      </c>
      <c r="B132" s="122" t="s">
        <v>273</v>
      </c>
      <c r="C132" s="123">
        <v>0</v>
      </c>
      <c r="D132" s="123">
        <v>0</v>
      </c>
    </row>
    <row r="133" spans="1:4" x14ac:dyDescent="0.2">
      <c r="A133" s="75">
        <v>4397</v>
      </c>
      <c r="B133" s="122" t="s">
        <v>430</v>
      </c>
      <c r="C133" s="123">
        <v>0</v>
      </c>
      <c r="D133" s="123">
        <v>0</v>
      </c>
    </row>
    <row r="134" spans="1:4" x14ac:dyDescent="0.2">
      <c r="A134" s="89">
        <v>4399</v>
      </c>
      <c r="B134" s="94" t="s">
        <v>269</v>
      </c>
      <c r="C134" s="95">
        <v>0</v>
      </c>
      <c r="D134" s="95">
        <v>0</v>
      </c>
    </row>
    <row r="135" spans="1:4" x14ac:dyDescent="0.2">
      <c r="A135" s="34">
        <v>1120</v>
      </c>
      <c r="B135" s="82" t="s">
        <v>526</v>
      </c>
      <c r="C135" s="78">
        <f>SUM(C136:C144)</f>
        <v>11528413.300000001</v>
      </c>
      <c r="D135" s="78">
        <f>SUM(D136:D144)</f>
        <v>166210085.65000001</v>
      </c>
    </row>
    <row r="136" spans="1:4" x14ac:dyDescent="0.2">
      <c r="A136" s="27">
        <v>1124</v>
      </c>
      <c r="B136" s="83" t="s">
        <v>527</v>
      </c>
      <c r="C136" s="84">
        <v>0</v>
      </c>
      <c r="D136" s="28">
        <v>0</v>
      </c>
    </row>
    <row r="137" spans="1:4" x14ac:dyDescent="0.2">
      <c r="A137" s="27">
        <v>1124</v>
      </c>
      <c r="B137" s="83" t="s">
        <v>528</v>
      </c>
      <c r="C137" s="84">
        <v>0</v>
      </c>
      <c r="D137" s="28">
        <v>0</v>
      </c>
    </row>
    <row r="138" spans="1:4" x14ac:dyDescent="0.2">
      <c r="A138" s="27">
        <v>1124</v>
      </c>
      <c r="B138" s="83" t="s">
        <v>529</v>
      </c>
      <c r="C138" s="84">
        <v>0</v>
      </c>
      <c r="D138" s="28">
        <v>0</v>
      </c>
    </row>
    <row r="139" spans="1:4" x14ac:dyDescent="0.2">
      <c r="A139" s="27">
        <v>1124</v>
      </c>
      <c r="B139" s="83" t="s">
        <v>530</v>
      </c>
      <c r="C139" s="84">
        <v>6570402.75</v>
      </c>
      <c r="D139" s="28">
        <v>3662462.44</v>
      </c>
    </row>
    <row r="140" spans="1:4" x14ac:dyDescent="0.2">
      <c r="A140" s="27">
        <v>1124</v>
      </c>
      <c r="B140" s="83" t="s">
        <v>531</v>
      </c>
      <c r="C140" s="28">
        <v>0</v>
      </c>
      <c r="D140" s="28">
        <v>0</v>
      </c>
    </row>
    <row r="141" spans="1:4" x14ac:dyDescent="0.2">
      <c r="A141" s="27">
        <v>1124</v>
      </c>
      <c r="B141" s="83" t="s">
        <v>532</v>
      </c>
      <c r="C141" s="28">
        <v>0</v>
      </c>
      <c r="D141" s="28">
        <v>1245</v>
      </c>
    </row>
    <row r="142" spans="1:4" x14ac:dyDescent="0.2">
      <c r="A142" s="27">
        <v>1122</v>
      </c>
      <c r="B142" s="83" t="s">
        <v>533</v>
      </c>
      <c r="C142" s="28">
        <v>0</v>
      </c>
      <c r="D142" s="28">
        <v>0</v>
      </c>
    </row>
    <row r="143" spans="1:4" x14ac:dyDescent="0.2">
      <c r="A143" s="27">
        <v>1122</v>
      </c>
      <c r="B143" s="83" t="s">
        <v>534</v>
      </c>
      <c r="C143" s="84">
        <v>-1287288.1499999999</v>
      </c>
      <c r="D143" s="28">
        <v>0</v>
      </c>
    </row>
    <row r="144" spans="1:4" x14ac:dyDescent="0.2">
      <c r="A144" s="27">
        <v>1122</v>
      </c>
      <c r="B144" s="83" t="s">
        <v>535</v>
      </c>
      <c r="C144" s="28">
        <v>6245298.7000000002</v>
      </c>
      <c r="D144" s="28">
        <v>162546378.21000001</v>
      </c>
    </row>
    <row r="145" spans="1:4" x14ac:dyDescent="0.2">
      <c r="A145" s="27"/>
      <c r="B145" s="85" t="s">
        <v>536</v>
      </c>
      <c r="C145" s="78">
        <f>C48+C49+C103-C109-C112</f>
        <v>-53170195.929999992</v>
      </c>
      <c r="D145" s="78">
        <f>D48+D49+D103-D109-D112</f>
        <v>356482346.00999999</v>
      </c>
    </row>
    <row r="147" spans="1:4" x14ac:dyDescent="0.2">
      <c r="B147" s="23" t="s">
        <v>515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5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  <dataValidation type="list" allowBlank="1" showInputMessage="1" showErrorMessage="1" prompt="Escoger el corte de la información, ya se trimestral (1 al 4) o anual (4)." sqref="E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E2">
      <formula1>"Trimestral, Anual"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E13" sqref="E13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94" t="s">
        <v>598</v>
      </c>
      <c r="B1" s="195"/>
      <c r="C1" s="196"/>
    </row>
    <row r="2" spans="1:3" s="30" customFormat="1" ht="18" customHeight="1" x14ac:dyDescent="0.25">
      <c r="A2" s="197" t="s">
        <v>503</v>
      </c>
      <c r="B2" s="198"/>
      <c r="C2" s="199"/>
    </row>
    <row r="3" spans="1:3" s="30" customFormat="1" ht="18" customHeight="1" x14ac:dyDescent="0.25">
      <c r="A3" s="197" t="s">
        <v>599</v>
      </c>
      <c r="B3" s="198"/>
      <c r="C3" s="199"/>
    </row>
    <row r="4" spans="1:3" s="32" customFormat="1" ht="18" customHeight="1" x14ac:dyDescent="0.2">
      <c r="A4" s="200" t="s">
        <v>504</v>
      </c>
      <c r="B4" s="201"/>
      <c r="C4" s="202"/>
    </row>
    <row r="5" spans="1:3" s="32" customFormat="1" ht="18" customHeight="1" x14ac:dyDescent="0.2">
      <c r="A5" s="203" t="s">
        <v>404</v>
      </c>
      <c r="B5" s="204"/>
      <c r="C5" s="132">
        <v>2024</v>
      </c>
    </row>
    <row r="6" spans="1:3" x14ac:dyDescent="0.2">
      <c r="A6" s="47" t="s">
        <v>433</v>
      </c>
      <c r="B6" s="47"/>
      <c r="C6" s="174">
        <v>1053798807.28</v>
      </c>
    </row>
    <row r="7" spans="1:3" x14ac:dyDescent="0.2">
      <c r="A7" s="48"/>
      <c r="B7" s="49"/>
      <c r="C7" s="170"/>
    </row>
    <row r="8" spans="1:3" x14ac:dyDescent="0.2">
      <c r="A8" s="55" t="s">
        <v>434</v>
      </c>
      <c r="B8" s="55"/>
      <c r="C8" s="175">
        <f>SUM(C9:C14)</f>
        <v>0</v>
      </c>
    </row>
    <row r="9" spans="1:3" x14ac:dyDescent="0.2">
      <c r="A9" s="61" t="s">
        <v>435</v>
      </c>
      <c r="B9" s="60" t="s">
        <v>259</v>
      </c>
      <c r="C9" s="173">
        <v>0</v>
      </c>
    </row>
    <row r="10" spans="1:3" x14ac:dyDescent="0.2">
      <c r="A10" s="50" t="s">
        <v>436</v>
      </c>
      <c r="B10" s="51" t="s">
        <v>445</v>
      </c>
      <c r="C10" s="173">
        <v>0</v>
      </c>
    </row>
    <row r="11" spans="1:3" x14ac:dyDescent="0.2">
      <c r="A11" s="50" t="s">
        <v>437</v>
      </c>
      <c r="B11" s="51" t="s">
        <v>267</v>
      </c>
      <c r="C11" s="173">
        <v>0</v>
      </c>
    </row>
    <row r="12" spans="1:3" x14ac:dyDescent="0.2">
      <c r="A12" s="50" t="s">
        <v>438</v>
      </c>
      <c r="B12" s="51" t="s">
        <v>268</v>
      </c>
      <c r="C12" s="173">
        <v>0</v>
      </c>
    </row>
    <row r="13" spans="1:3" x14ac:dyDescent="0.2">
      <c r="A13" s="50" t="s">
        <v>439</v>
      </c>
      <c r="B13" s="51" t="s">
        <v>269</v>
      </c>
      <c r="C13" s="173">
        <v>0</v>
      </c>
    </row>
    <row r="14" spans="1:3" x14ac:dyDescent="0.2">
      <c r="A14" s="52" t="s">
        <v>440</v>
      </c>
      <c r="B14" s="53" t="s">
        <v>441</v>
      </c>
      <c r="C14" s="173">
        <v>0</v>
      </c>
    </row>
    <row r="15" spans="1:3" x14ac:dyDescent="0.2">
      <c r="A15" s="48"/>
      <c r="B15" s="54"/>
      <c r="C15" s="168"/>
    </row>
    <row r="16" spans="1:3" x14ac:dyDescent="0.2">
      <c r="A16" s="55" t="s">
        <v>595</v>
      </c>
      <c r="B16" s="49"/>
      <c r="C16" s="175">
        <f>SUM(C17:C19)</f>
        <v>0</v>
      </c>
    </row>
    <row r="17" spans="1:3" x14ac:dyDescent="0.2">
      <c r="A17" s="56">
        <v>3.1</v>
      </c>
      <c r="B17" s="51" t="s">
        <v>444</v>
      </c>
      <c r="C17" s="173">
        <v>0</v>
      </c>
    </row>
    <row r="18" spans="1:3" x14ac:dyDescent="0.2">
      <c r="A18" s="57">
        <v>3.2</v>
      </c>
      <c r="B18" s="51" t="s">
        <v>442</v>
      </c>
      <c r="C18" s="173">
        <v>0</v>
      </c>
    </row>
    <row r="19" spans="1:3" x14ac:dyDescent="0.2">
      <c r="A19" s="57">
        <v>3.3</v>
      </c>
      <c r="B19" s="53" t="s">
        <v>443</v>
      </c>
      <c r="C19" s="176">
        <v>0</v>
      </c>
    </row>
    <row r="20" spans="1:3" x14ac:dyDescent="0.2">
      <c r="A20" s="48"/>
      <c r="B20" s="58"/>
      <c r="C20" s="169"/>
    </row>
    <row r="21" spans="1:3" x14ac:dyDescent="0.2">
      <c r="A21" s="59" t="s">
        <v>546</v>
      </c>
      <c r="B21" s="59"/>
      <c r="C21" s="174">
        <f>C6+C8-C16</f>
        <v>1053798807.28</v>
      </c>
    </row>
    <row r="23" spans="1:3" x14ac:dyDescent="0.2">
      <c r="B23" s="31" t="s">
        <v>515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C36" sqref="C3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205" t="s">
        <v>598</v>
      </c>
      <c r="B1" s="206"/>
      <c r="C1" s="207"/>
    </row>
    <row r="2" spans="1:3" s="33" customFormat="1" ht="18.95" customHeight="1" x14ac:dyDescent="0.25">
      <c r="A2" s="208" t="s">
        <v>505</v>
      </c>
      <c r="B2" s="209"/>
      <c r="C2" s="210"/>
    </row>
    <row r="3" spans="1:3" s="33" customFormat="1" ht="18.95" customHeight="1" x14ac:dyDescent="0.25">
      <c r="A3" s="208" t="s">
        <v>599</v>
      </c>
      <c r="B3" s="209"/>
      <c r="C3" s="210"/>
    </row>
    <row r="4" spans="1:3" x14ac:dyDescent="0.2">
      <c r="A4" s="200" t="s">
        <v>504</v>
      </c>
      <c r="B4" s="201"/>
      <c r="C4" s="202"/>
    </row>
    <row r="5" spans="1:3" ht="22.15" customHeight="1" x14ac:dyDescent="0.2">
      <c r="A5" s="211" t="s">
        <v>404</v>
      </c>
      <c r="B5" s="212"/>
      <c r="C5" s="132">
        <v>2024</v>
      </c>
    </row>
    <row r="6" spans="1:3" x14ac:dyDescent="0.2">
      <c r="A6" s="67" t="s">
        <v>446</v>
      </c>
      <c r="B6" s="47"/>
      <c r="C6" s="177">
        <v>1463643388.48</v>
      </c>
    </row>
    <row r="7" spans="1:3" x14ac:dyDescent="0.2">
      <c r="A7" s="63"/>
      <c r="B7" s="49"/>
      <c r="C7" s="170"/>
    </row>
    <row r="8" spans="1:3" x14ac:dyDescent="0.2">
      <c r="A8" s="55" t="s">
        <v>447</v>
      </c>
      <c r="B8" s="64"/>
      <c r="C8" s="175">
        <f>SUM(C9:C29)</f>
        <v>318466808.76999998</v>
      </c>
    </row>
    <row r="9" spans="1:3" x14ac:dyDescent="0.2">
      <c r="A9" s="76">
        <v>2.1</v>
      </c>
      <c r="B9" s="68" t="s">
        <v>287</v>
      </c>
      <c r="C9" s="178">
        <v>0</v>
      </c>
    </row>
    <row r="10" spans="1:3" x14ac:dyDescent="0.2">
      <c r="A10" s="76">
        <v>2.2000000000000002</v>
      </c>
      <c r="B10" s="68" t="s">
        <v>284</v>
      </c>
      <c r="C10" s="178">
        <v>0</v>
      </c>
    </row>
    <row r="11" spans="1:3" x14ac:dyDescent="0.2">
      <c r="A11" s="72">
        <v>2.2999999999999998</v>
      </c>
      <c r="B11" s="62" t="s">
        <v>156</v>
      </c>
      <c r="C11" s="178">
        <v>1283125.6499999999</v>
      </c>
    </row>
    <row r="12" spans="1:3" x14ac:dyDescent="0.2">
      <c r="A12" s="72">
        <v>2.4</v>
      </c>
      <c r="B12" s="62" t="s">
        <v>157</v>
      </c>
      <c r="C12" s="178">
        <v>368117.88</v>
      </c>
    </row>
    <row r="13" spans="1:3" x14ac:dyDescent="0.2">
      <c r="A13" s="72">
        <v>2.5</v>
      </c>
      <c r="B13" s="62" t="s">
        <v>158</v>
      </c>
      <c r="C13" s="178">
        <v>313038.92</v>
      </c>
    </row>
    <row r="14" spans="1:3" x14ac:dyDescent="0.2">
      <c r="A14" s="72">
        <v>2.6</v>
      </c>
      <c r="B14" s="62" t="s">
        <v>159</v>
      </c>
      <c r="C14" s="178">
        <v>23752129.989999998</v>
      </c>
    </row>
    <row r="15" spans="1:3" x14ac:dyDescent="0.2">
      <c r="A15" s="72">
        <v>2.7</v>
      </c>
      <c r="B15" s="62" t="s">
        <v>160</v>
      </c>
      <c r="C15" s="178">
        <v>0</v>
      </c>
    </row>
    <row r="16" spans="1:3" x14ac:dyDescent="0.2">
      <c r="A16" s="72">
        <v>2.8</v>
      </c>
      <c r="B16" s="62" t="s">
        <v>161</v>
      </c>
      <c r="C16" s="178">
        <v>392916</v>
      </c>
    </row>
    <row r="17" spans="1:3" x14ac:dyDescent="0.2">
      <c r="A17" s="72">
        <v>2.9</v>
      </c>
      <c r="B17" s="62" t="s">
        <v>163</v>
      </c>
      <c r="C17" s="178">
        <v>0</v>
      </c>
    </row>
    <row r="18" spans="1:3" x14ac:dyDescent="0.2">
      <c r="A18" s="72" t="s">
        <v>448</v>
      </c>
      <c r="B18" s="62" t="s">
        <v>449</v>
      </c>
      <c r="C18" s="178">
        <v>0</v>
      </c>
    </row>
    <row r="19" spans="1:3" x14ac:dyDescent="0.2">
      <c r="A19" s="72" t="s">
        <v>474</v>
      </c>
      <c r="B19" s="62" t="s">
        <v>165</v>
      </c>
      <c r="C19" s="178">
        <v>407583.39</v>
      </c>
    </row>
    <row r="20" spans="1:3" x14ac:dyDescent="0.2">
      <c r="A20" s="72" t="s">
        <v>475</v>
      </c>
      <c r="B20" s="62" t="s">
        <v>450</v>
      </c>
      <c r="C20" s="178">
        <v>225759389.72</v>
      </c>
    </row>
    <row r="21" spans="1:3" x14ac:dyDescent="0.2">
      <c r="A21" s="72" t="s">
        <v>476</v>
      </c>
      <c r="B21" s="62" t="s">
        <v>451</v>
      </c>
      <c r="C21" s="178">
        <v>66190507.219999999</v>
      </c>
    </row>
    <row r="22" spans="1:3" x14ac:dyDescent="0.2">
      <c r="A22" s="72" t="s">
        <v>477</v>
      </c>
      <c r="B22" s="62" t="s">
        <v>452</v>
      </c>
      <c r="C22" s="178">
        <v>0</v>
      </c>
    </row>
    <row r="23" spans="1:3" x14ac:dyDescent="0.2">
      <c r="A23" s="72" t="s">
        <v>453</v>
      </c>
      <c r="B23" s="62" t="s">
        <v>454</v>
      </c>
      <c r="C23" s="178">
        <v>0</v>
      </c>
    </row>
    <row r="24" spans="1:3" x14ac:dyDescent="0.2">
      <c r="A24" s="72" t="s">
        <v>455</v>
      </c>
      <c r="B24" s="62" t="s">
        <v>456</v>
      </c>
      <c r="C24" s="178">
        <v>0</v>
      </c>
    </row>
    <row r="25" spans="1:3" x14ac:dyDescent="0.2">
      <c r="A25" s="72" t="s">
        <v>457</v>
      </c>
      <c r="B25" s="62" t="s">
        <v>458</v>
      </c>
      <c r="C25" s="178">
        <v>0</v>
      </c>
    </row>
    <row r="26" spans="1:3" x14ac:dyDescent="0.2">
      <c r="A26" s="72" t="s">
        <v>459</v>
      </c>
      <c r="B26" s="62" t="s">
        <v>460</v>
      </c>
      <c r="C26" s="178">
        <v>0</v>
      </c>
    </row>
    <row r="27" spans="1:3" x14ac:dyDescent="0.2">
      <c r="A27" s="72" t="s">
        <v>461</v>
      </c>
      <c r="B27" s="62" t="s">
        <v>462</v>
      </c>
      <c r="C27" s="178">
        <v>0</v>
      </c>
    </row>
    <row r="28" spans="1:3" x14ac:dyDescent="0.2">
      <c r="A28" s="72" t="s">
        <v>463</v>
      </c>
      <c r="B28" s="62" t="s">
        <v>464</v>
      </c>
      <c r="C28" s="178">
        <v>0</v>
      </c>
    </row>
    <row r="29" spans="1:3" x14ac:dyDescent="0.2">
      <c r="A29" s="72" t="s">
        <v>465</v>
      </c>
      <c r="B29" s="68" t="s">
        <v>466</v>
      </c>
      <c r="C29" s="178">
        <v>0</v>
      </c>
    </row>
    <row r="30" spans="1:3" x14ac:dyDescent="0.2">
      <c r="A30" s="73"/>
      <c r="B30" s="69"/>
      <c r="C30" s="172"/>
    </row>
    <row r="31" spans="1:3" x14ac:dyDescent="0.2">
      <c r="A31" s="70" t="s">
        <v>467</v>
      </c>
      <c r="B31" s="71"/>
      <c r="C31" s="179">
        <f>SUM(C32:C38)</f>
        <v>61683553.209999993</v>
      </c>
    </row>
    <row r="32" spans="1:3" x14ac:dyDescent="0.2">
      <c r="A32" s="72" t="s">
        <v>468</v>
      </c>
      <c r="B32" s="62" t="s">
        <v>356</v>
      </c>
      <c r="C32" s="178">
        <v>23387332.66</v>
      </c>
    </row>
    <row r="33" spans="1:3" x14ac:dyDescent="0.2">
      <c r="A33" s="72" t="s">
        <v>469</v>
      </c>
      <c r="B33" s="62" t="s">
        <v>40</v>
      </c>
      <c r="C33" s="178">
        <v>0</v>
      </c>
    </row>
    <row r="34" spans="1:3" x14ac:dyDescent="0.2">
      <c r="A34" s="72" t="s">
        <v>470</v>
      </c>
      <c r="B34" s="62" t="s">
        <v>366</v>
      </c>
      <c r="C34" s="178">
        <v>0</v>
      </c>
    </row>
    <row r="35" spans="1:3" x14ac:dyDescent="0.2">
      <c r="A35" s="72" t="s">
        <v>471</v>
      </c>
      <c r="B35" s="62" t="s">
        <v>372</v>
      </c>
      <c r="C35" s="178">
        <v>0</v>
      </c>
    </row>
    <row r="36" spans="1:3" x14ac:dyDescent="0.2">
      <c r="A36" s="72" t="s">
        <v>472</v>
      </c>
      <c r="B36" s="62" t="s">
        <v>380</v>
      </c>
      <c r="C36" s="178">
        <v>38296220.549999997</v>
      </c>
    </row>
    <row r="37" spans="1:3" x14ac:dyDescent="0.2">
      <c r="A37" s="72" t="s">
        <v>548</v>
      </c>
      <c r="B37" s="62" t="s">
        <v>596</v>
      </c>
      <c r="C37" s="178">
        <v>0</v>
      </c>
    </row>
    <row r="38" spans="1:3" x14ac:dyDescent="0.2">
      <c r="A38" s="72" t="s">
        <v>549</v>
      </c>
      <c r="B38" s="68" t="s">
        <v>473</v>
      </c>
      <c r="C38" s="180">
        <v>0</v>
      </c>
    </row>
    <row r="39" spans="1:3" x14ac:dyDescent="0.2">
      <c r="A39" s="63"/>
      <c r="B39" s="65"/>
      <c r="C39" s="171"/>
    </row>
    <row r="40" spans="1:3" x14ac:dyDescent="0.2">
      <c r="A40" s="66" t="s">
        <v>547</v>
      </c>
      <c r="B40" s="47"/>
      <c r="C40" s="174">
        <f>C6-C8+C31</f>
        <v>1206860132.9200001</v>
      </c>
    </row>
    <row r="42" spans="1:3" x14ac:dyDescent="0.2">
      <c r="B42" s="31" t="s">
        <v>515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I33" sqref="I3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93" t="s">
        <v>598</v>
      </c>
      <c r="B1" s="214"/>
      <c r="C1" s="214"/>
      <c r="D1" s="214"/>
      <c r="E1" s="214"/>
      <c r="F1" s="214"/>
      <c r="G1" s="21" t="s">
        <v>496</v>
      </c>
      <c r="H1" s="217">
        <v>2024</v>
      </c>
    </row>
    <row r="2" spans="1:10" ht="18.95" customHeight="1" x14ac:dyDescent="0.2">
      <c r="A2" s="193" t="s">
        <v>506</v>
      </c>
      <c r="B2" s="214"/>
      <c r="C2" s="214"/>
      <c r="D2" s="214"/>
      <c r="E2" s="214"/>
      <c r="F2" s="214"/>
      <c r="G2" s="21" t="s">
        <v>497</v>
      </c>
      <c r="H2" s="217" t="s">
        <v>711</v>
      </c>
    </row>
    <row r="3" spans="1:10" ht="18.95" customHeight="1" x14ac:dyDescent="0.2">
      <c r="A3" s="215" t="s">
        <v>599</v>
      </c>
      <c r="B3" s="216"/>
      <c r="C3" s="216"/>
      <c r="D3" s="216"/>
      <c r="E3" s="216"/>
      <c r="F3" s="216"/>
      <c r="G3" s="21" t="s">
        <v>498</v>
      </c>
      <c r="H3" s="217" t="s">
        <v>712</v>
      </c>
    </row>
    <row r="4" spans="1:10" x14ac:dyDescent="0.2">
      <c r="A4" s="215" t="str">
        <f>'Notas a los Edos Financieros'!A4</f>
        <v>(Cifras en Pesos)</v>
      </c>
      <c r="B4" s="216"/>
      <c r="C4" s="216"/>
      <c r="D4" s="216"/>
      <c r="E4" s="216"/>
      <c r="F4" s="216"/>
      <c r="G4" s="131"/>
      <c r="H4" s="131"/>
    </row>
    <row r="5" spans="1:10" x14ac:dyDescent="0.2">
      <c r="A5" s="24" t="s">
        <v>114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84</v>
      </c>
      <c r="B8" s="26" t="s">
        <v>404</v>
      </c>
      <c r="C8" s="26" t="s">
        <v>108</v>
      </c>
      <c r="D8" s="26" t="s">
        <v>405</v>
      </c>
      <c r="E8" s="26" t="s">
        <v>406</v>
      </c>
      <c r="F8" s="26" t="s">
        <v>107</v>
      </c>
      <c r="G8" s="26" t="s">
        <v>77</v>
      </c>
      <c r="H8" s="26" t="s">
        <v>109</v>
      </c>
      <c r="I8" s="26" t="s">
        <v>110</v>
      </c>
      <c r="J8" s="26" t="s">
        <v>111</v>
      </c>
    </row>
    <row r="9" spans="1:10" s="35" customFormat="1" x14ac:dyDescent="0.2">
      <c r="A9" s="34">
        <v>7000</v>
      </c>
      <c r="B9" s="35" t="s">
        <v>78</v>
      </c>
    </row>
    <row r="10" spans="1:10" x14ac:dyDescent="0.2">
      <c r="A10" s="23">
        <v>7110</v>
      </c>
      <c r="B10" s="23" t="s">
        <v>77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76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75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74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73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72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71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70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69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68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67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66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65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64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63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62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61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60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708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709</v>
      </c>
    </row>
    <row r="38" spans="1:6" x14ac:dyDescent="0.2">
      <c r="C38" s="28"/>
      <c r="D38" s="28"/>
      <c r="E38" s="28"/>
      <c r="F38" s="28"/>
    </row>
    <row r="39" spans="1:6" x14ac:dyDescent="0.2">
      <c r="B39" s="213" t="s">
        <v>550</v>
      </c>
      <c r="C39" s="213"/>
      <c r="D39" s="28"/>
      <c r="E39" s="28"/>
      <c r="F39" s="28"/>
    </row>
    <row r="40" spans="1:6" x14ac:dyDescent="0.2">
      <c r="B40" s="127" t="s">
        <v>404</v>
      </c>
      <c r="C40" s="133">
        <f>H1</f>
        <v>2024</v>
      </c>
      <c r="D40" s="28"/>
      <c r="E40" s="28"/>
      <c r="F40" s="28"/>
    </row>
    <row r="41" spans="1:6" x14ac:dyDescent="0.2">
      <c r="A41" s="23">
        <v>8110</v>
      </c>
      <c r="B41" s="98" t="s">
        <v>52</v>
      </c>
      <c r="C41" s="99">
        <v>0</v>
      </c>
      <c r="D41" s="28"/>
      <c r="E41" s="28"/>
      <c r="F41" s="28"/>
    </row>
    <row r="42" spans="1:6" x14ac:dyDescent="0.2">
      <c r="A42" s="23">
        <v>8120</v>
      </c>
      <c r="B42" s="98" t="s">
        <v>51</v>
      </c>
      <c r="C42" s="99">
        <v>0</v>
      </c>
      <c r="D42" s="28"/>
      <c r="E42" s="28"/>
      <c r="F42" s="28"/>
    </row>
    <row r="43" spans="1:6" x14ac:dyDescent="0.2">
      <c r="A43" s="23">
        <v>8130</v>
      </c>
      <c r="B43" s="98" t="s">
        <v>50</v>
      </c>
      <c r="C43" s="99">
        <v>0</v>
      </c>
      <c r="D43" s="28"/>
      <c r="E43" s="28"/>
      <c r="F43" s="28"/>
    </row>
    <row r="44" spans="1:6" x14ac:dyDescent="0.2">
      <c r="A44" s="23">
        <v>8140</v>
      </c>
      <c r="B44" s="98" t="s">
        <v>49</v>
      </c>
      <c r="C44" s="99">
        <v>0</v>
      </c>
      <c r="D44" s="28"/>
      <c r="E44" s="28"/>
      <c r="F44" s="28"/>
    </row>
    <row r="45" spans="1:6" x14ac:dyDescent="0.2">
      <c r="A45" s="23">
        <v>8150</v>
      </c>
      <c r="B45" s="98" t="s">
        <v>48</v>
      </c>
      <c r="C45" s="99">
        <v>0</v>
      </c>
      <c r="D45" s="28"/>
      <c r="E45" s="28"/>
      <c r="F45" s="28"/>
    </row>
    <row r="46" spans="1:6" x14ac:dyDescent="0.2">
      <c r="B46" s="128"/>
      <c r="C46" s="129"/>
      <c r="D46" s="28"/>
      <c r="E46" s="28"/>
      <c r="F46" s="28"/>
    </row>
    <row r="47" spans="1:6" x14ac:dyDescent="0.2">
      <c r="B47" s="135"/>
      <c r="C47" s="136"/>
      <c r="D47" s="28"/>
      <c r="E47" s="28"/>
      <c r="F47" s="28"/>
    </row>
    <row r="48" spans="1:6" x14ac:dyDescent="0.2">
      <c r="B48" s="213" t="s">
        <v>551</v>
      </c>
      <c r="C48" s="213"/>
    </row>
    <row r="49" spans="1:3" x14ac:dyDescent="0.2">
      <c r="B49" s="134" t="s">
        <v>404</v>
      </c>
      <c r="C49" s="133">
        <f>H1</f>
        <v>2024</v>
      </c>
    </row>
    <row r="50" spans="1:3" x14ac:dyDescent="0.2">
      <c r="A50" s="23">
        <v>8210</v>
      </c>
      <c r="B50" s="98" t="s">
        <v>47</v>
      </c>
      <c r="C50" s="100">
        <v>0</v>
      </c>
    </row>
    <row r="51" spans="1:3" x14ac:dyDescent="0.2">
      <c r="A51" s="23">
        <v>8220</v>
      </c>
      <c r="B51" s="98" t="s">
        <v>46</v>
      </c>
      <c r="C51" s="100">
        <v>0</v>
      </c>
    </row>
    <row r="52" spans="1:3" x14ac:dyDescent="0.2">
      <c r="A52" s="23">
        <v>8230</v>
      </c>
      <c r="B52" s="98" t="s">
        <v>597</v>
      </c>
      <c r="C52" s="100">
        <v>0</v>
      </c>
    </row>
    <row r="53" spans="1:3" x14ac:dyDescent="0.2">
      <c r="A53" s="23">
        <v>8240</v>
      </c>
      <c r="B53" s="98" t="s">
        <v>45</v>
      </c>
      <c r="C53" s="100">
        <v>0</v>
      </c>
    </row>
    <row r="54" spans="1:3" x14ac:dyDescent="0.2">
      <c r="A54" s="23">
        <v>8250</v>
      </c>
      <c r="B54" s="98" t="s">
        <v>44</v>
      </c>
      <c r="C54" s="100">
        <v>0</v>
      </c>
    </row>
    <row r="55" spans="1:3" x14ac:dyDescent="0.2">
      <c r="A55" s="23">
        <v>8260</v>
      </c>
      <c r="B55" s="98" t="s">
        <v>43</v>
      </c>
      <c r="C55" s="100">
        <v>0</v>
      </c>
    </row>
    <row r="56" spans="1:3" x14ac:dyDescent="0.2">
      <c r="A56" s="23">
        <v>8270</v>
      </c>
      <c r="B56" s="98" t="s">
        <v>42</v>
      </c>
      <c r="C56" s="100">
        <v>0</v>
      </c>
    </row>
    <row r="58" spans="1:3" x14ac:dyDescent="0.2">
      <c r="B58" s="14" t="s">
        <v>515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dataValidations count="2">
    <dataValidation type="list" allowBlank="1" showInputMessage="1" showErrorMessage="1" prompt="Escoger el corte de la información, ya se trimestral (1 al 4) o anual (4)." sqref="H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H2">
      <formula1>"Trimestral, Anual"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2019-02-13T21:19:08Z</cp:lastPrinted>
  <dcterms:created xsi:type="dcterms:W3CDTF">2012-12-11T20:36:24Z</dcterms:created>
  <dcterms:modified xsi:type="dcterms:W3CDTF">2025-02-18T15:49:15Z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