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024\CP 2024\MPIO\"/>
    </mc:Choice>
  </mc:AlternateContent>
  <bookViews>
    <workbookView xWindow="-105" yWindow="-105" windowWidth="23250" windowHeight="12570" tabRatio="782" activeTab="6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_FilterDatabase" localSheetId="2" hidden="1">'NDF-02'!$A$95:$J$168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F28" i="3"/>
  <c r="F29" i="3"/>
  <c r="F30" i="3"/>
  <c r="F31" i="3"/>
  <c r="F32" i="3"/>
  <c r="F33" i="3"/>
  <c r="F34" i="3"/>
  <c r="F26" i="3"/>
  <c r="F25" i="3"/>
  <c r="F17" i="3"/>
  <c r="F18" i="3"/>
  <c r="F19" i="3"/>
  <c r="F20" i="3"/>
  <c r="F21" i="3"/>
  <c r="F22" i="3"/>
  <c r="F23" i="3"/>
  <c r="F24" i="3"/>
  <c r="F16" i="3"/>
  <c r="F15" i="3"/>
  <c r="E35" i="3"/>
  <c r="G83" i="1" l="1"/>
  <c r="F83" i="1"/>
  <c r="D83" i="1"/>
  <c r="E83" i="1"/>
  <c r="H160" i="1" l="1"/>
  <c r="H159" i="1"/>
  <c r="H158" i="1"/>
  <c r="H156" i="1"/>
  <c r="H155" i="1"/>
  <c r="H154" i="1"/>
  <c r="H153" i="1"/>
  <c r="H152" i="1"/>
  <c r="H151" i="1"/>
  <c r="H150" i="1"/>
  <c r="H148" i="1"/>
  <c r="H147" i="1"/>
  <c r="H146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4" i="1"/>
  <c r="H123" i="1"/>
  <c r="H122" i="1"/>
  <c r="H121" i="1"/>
  <c r="H120" i="1"/>
  <c r="H119" i="1"/>
  <c r="H118" i="1"/>
  <c r="H117" i="1"/>
  <c r="H116" i="1"/>
  <c r="H114" i="1"/>
  <c r="H113" i="1"/>
  <c r="H112" i="1"/>
  <c r="H111" i="1"/>
  <c r="H110" i="1"/>
  <c r="H109" i="1"/>
  <c r="H108" i="1"/>
  <c r="H107" i="1"/>
  <c r="H106" i="1"/>
  <c r="H104" i="1"/>
  <c r="H103" i="1"/>
  <c r="H102" i="1"/>
  <c r="H101" i="1"/>
  <c r="H100" i="1"/>
  <c r="H99" i="1"/>
  <c r="H98" i="1"/>
  <c r="H86" i="1"/>
  <c r="H85" i="1"/>
  <c r="H84" i="1"/>
  <c r="H82" i="1"/>
  <c r="H81" i="1"/>
  <c r="H80" i="1"/>
  <c r="H79" i="1"/>
  <c r="H78" i="1"/>
  <c r="H77" i="1"/>
  <c r="H76" i="1"/>
  <c r="H74" i="1"/>
  <c r="H73" i="1"/>
  <c r="H72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 l="1"/>
  <c r="I86" i="1" l="1"/>
  <c r="F3" i="9" l="1"/>
  <c r="F3" i="8"/>
  <c r="F3" i="7"/>
  <c r="F3" i="3"/>
  <c r="F3" i="1"/>
  <c r="F3" i="6"/>
  <c r="H168" i="1"/>
  <c r="H167" i="1"/>
  <c r="H166" i="1"/>
  <c r="H165" i="1"/>
  <c r="H164" i="1"/>
  <c r="H163" i="1"/>
  <c r="H162" i="1"/>
  <c r="I76" i="1" l="1"/>
  <c r="I77" i="1"/>
  <c r="I78" i="1"/>
  <c r="I79" i="1"/>
  <c r="I80" i="1"/>
  <c r="I81" i="1"/>
  <c r="I84" i="1"/>
  <c r="I85" i="1"/>
  <c r="I88" i="1"/>
  <c r="I89" i="1"/>
  <c r="I90" i="1"/>
  <c r="I91" i="1"/>
  <c r="I92" i="1"/>
  <c r="I93" i="1"/>
  <c r="I94" i="1"/>
  <c r="I136" i="1"/>
  <c r="I137" i="1"/>
  <c r="I138" i="1"/>
  <c r="I139" i="1"/>
  <c r="I140" i="1"/>
  <c r="I141" i="1"/>
  <c r="I142" i="1"/>
  <c r="I143" i="1"/>
  <c r="I144" i="1"/>
  <c r="I150" i="1"/>
  <c r="I151" i="1"/>
  <c r="I152" i="1"/>
  <c r="I153" i="1"/>
  <c r="I154" i="1"/>
  <c r="I155" i="1"/>
  <c r="I156" i="1"/>
  <c r="I158" i="1"/>
  <c r="I159" i="1"/>
  <c r="I162" i="1"/>
  <c r="I163" i="1"/>
  <c r="I164" i="1"/>
  <c r="I165" i="1"/>
  <c r="I166" i="1"/>
  <c r="I167" i="1"/>
  <c r="I168" i="1"/>
  <c r="D161" i="1"/>
  <c r="E161" i="1"/>
  <c r="F161" i="1"/>
  <c r="G161" i="1"/>
  <c r="H161" i="1"/>
  <c r="C161" i="1"/>
  <c r="I161" i="1" s="1"/>
  <c r="D157" i="1"/>
  <c r="E157" i="1"/>
  <c r="F157" i="1"/>
  <c r="G157" i="1"/>
  <c r="C157" i="1"/>
  <c r="D149" i="1"/>
  <c r="E149" i="1"/>
  <c r="F149" i="1"/>
  <c r="G149" i="1"/>
  <c r="H149" i="1"/>
  <c r="C149" i="1"/>
  <c r="D145" i="1"/>
  <c r="E145" i="1"/>
  <c r="F145" i="1"/>
  <c r="G145" i="1"/>
  <c r="C145" i="1"/>
  <c r="D135" i="1"/>
  <c r="E135" i="1"/>
  <c r="F135" i="1"/>
  <c r="G135" i="1"/>
  <c r="H135" i="1"/>
  <c r="C135" i="1"/>
  <c r="D125" i="1"/>
  <c r="E125" i="1"/>
  <c r="F125" i="1"/>
  <c r="G125" i="1"/>
  <c r="C125" i="1"/>
  <c r="D115" i="1"/>
  <c r="E115" i="1"/>
  <c r="F115" i="1"/>
  <c r="G115" i="1"/>
  <c r="C115" i="1"/>
  <c r="C105" i="1"/>
  <c r="D105" i="1"/>
  <c r="E105" i="1"/>
  <c r="F105" i="1"/>
  <c r="G105" i="1"/>
  <c r="C97" i="1"/>
  <c r="C31" i="1"/>
  <c r="G97" i="1"/>
  <c r="F97" i="1"/>
  <c r="E97" i="1"/>
  <c r="D97" i="1"/>
  <c r="H157" i="1"/>
  <c r="I148" i="1"/>
  <c r="I147" i="1"/>
  <c r="I146" i="1"/>
  <c r="I134" i="1"/>
  <c r="I133" i="1"/>
  <c r="I132" i="1"/>
  <c r="I131" i="1"/>
  <c r="I130" i="1"/>
  <c r="I129" i="1"/>
  <c r="I128" i="1"/>
  <c r="I127" i="1"/>
  <c r="I124" i="1"/>
  <c r="I123" i="1"/>
  <c r="I122" i="1"/>
  <c r="I121" i="1"/>
  <c r="I120" i="1"/>
  <c r="I119" i="1"/>
  <c r="I118" i="1"/>
  <c r="I117" i="1"/>
  <c r="I114" i="1"/>
  <c r="I113" i="1"/>
  <c r="I112" i="1"/>
  <c r="I111" i="1"/>
  <c r="I110" i="1"/>
  <c r="I109" i="1"/>
  <c r="I108" i="1"/>
  <c r="I106" i="1"/>
  <c r="I104" i="1"/>
  <c r="I103" i="1"/>
  <c r="I102" i="1"/>
  <c r="I101" i="1"/>
  <c r="I100" i="1"/>
  <c r="I98" i="1"/>
  <c r="H87" i="1"/>
  <c r="G87" i="1"/>
  <c r="F87" i="1"/>
  <c r="E87" i="1"/>
  <c r="D87" i="1"/>
  <c r="C87" i="1"/>
  <c r="H83" i="1"/>
  <c r="C83" i="1"/>
  <c r="H75" i="1"/>
  <c r="G75" i="1"/>
  <c r="F75" i="1"/>
  <c r="E75" i="1"/>
  <c r="D75" i="1"/>
  <c r="C75" i="1"/>
  <c r="I74" i="1"/>
  <c r="I73" i="1"/>
  <c r="G71" i="1"/>
  <c r="F71" i="1"/>
  <c r="E71" i="1"/>
  <c r="D71" i="1"/>
  <c r="C71" i="1"/>
  <c r="I70" i="1"/>
  <c r="I69" i="1"/>
  <c r="I68" i="1"/>
  <c r="I67" i="1"/>
  <c r="I66" i="1"/>
  <c r="I65" i="1"/>
  <c r="I64" i="1"/>
  <c r="I63" i="1"/>
  <c r="G61" i="1"/>
  <c r="F61" i="1"/>
  <c r="E61" i="1"/>
  <c r="D61" i="1"/>
  <c r="C61" i="1"/>
  <c r="I60" i="1"/>
  <c r="I59" i="1"/>
  <c r="I58" i="1"/>
  <c r="I57" i="1"/>
  <c r="I56" i="1"/>
  <c r="I54" i="1"/>
  <c r="I53" i="1"/>
  <c r="I52" i="1"/>
  <c r="G51" i="1"/>
  <c r="F51" i="1"/>
  <c r="E51" i="1"/>
  <c r="D51" i="1"/>
  <c r="C51" i="1"/>
  <c r="I50" i="1"/>
  <c r="I49" i="1"/>
  <c r="I48" i="1"/>
  <c r="I47" i="1"/>
  <c r="I46" i="1"/>
  <c r="I45" i="1"/>
  <c r="I44" i="1"/>
  <c r="I43" i="1"/>
  <c r="G41" i="1"/>
  <c r="F41" i="1"/>
  <c r="E41" i="1"/>
  <c r="D41" i="1"/>
  <c r="C41" i="1"/>
  <c r="I40" i="1"/>
  <c r="I39" i="1"/>
  <c r="I38" i="1"/>
  <c r="I37" i="1"/>
  <c r="I36" i="1"/>
  <c r="I35" i="1"/>
  <c r="I34" i="1"/>
  <c r="I32" i="1"/>
  <c r="G31" i="1"/>
  <c r="F31" i="1"/>
  <c r="E31" i="1"/>
  <c r="D31" i="1"/>
  <c r="I30" i="1"/>
  <c r="I29" i="1"/>
  <c r="I28" i="1"/>
  <c r="I27" i="1"/>
  <c r="I26" i="1"/>
  <c r="I25" i="1"/>
  <c r="I24" i="1"/>
  <c r="G23" i="1"/>
  <c r="F23" i="1"/>
  <c r="E23" i="1"/>
  <c r="D23" i="1"/>
  <c r="C23" i="1"/>
  <c r="C96" i="1" l="1"/>
  <c r="I87" i="1"/>
  <c r="C22" i="1"/>
  <c r="I75" i="1"/>
  <c r="I135" i="1"/>
  <c r="H31" i="1"/>
  <c r="I31" i="1" s="1"/>
  <c r="I83" i="1"/>
  <c r="H105" i="1"/>
  <c r="I105" i="1" s="1"/>
  <c r="H115" i="1"/>
  <c r="I115" i="1" s="1"/>
  <c r="H97" i="1"/>
  <c r="I97" i="1" s="1"/>
  <c r="H125" i="1"/>
  <c r="I125" i="1" s="1"/>
  <c r="I157" i="1"/>
  <c r="H51" i="1"/>
  <c r="I51" i="1" s="1"/>
  <c r="I149" i="1"/>
  <c r="I160" i="1"/>
  <c r="H145" i="1"/>
  <c r="I145" i="1" s="1"/>
  <c r="F96" i="1"/>
  <c r="I126" i="1"/>
  <c r="E96" i="1"/>
  <c r="I116" i="1"/>
  <c r="I107" i="1"/>
  <c r="I99" i="1"/>
  <c r="I82" i="1"/>
  <c r="H71" i="1"/>
  <c r="I71" i="1" s="1"/>
  <c r="I72" i="1"/>
  <c r="H61" i="1"/>
  <c r="I61" i="1" s="1"/>
  <c r="I62" i="1"/>
  <c r="I55" i="1"/>
  <c r="F22" i="1"/>
  <c r="H41" i="1"/>
  <c r="I41" i="1" s="1"/>
  <c r="I42" i="1"/>
  <c r="E22" i="1"/>
  <c r="G22" i="1"/>
  <c r="I33" i="1"/>
  <c r="H23" i="1"/>
  <c r="D22" i="1"/>
  <c r="D96" i="1"/>
  <c r="G96" i="1"/>
  <c r="F2" i="9"/>
  <c r="F1" i="9"/>
  <c r="F2" i="8"/>
  <c r="F1" i="8"/>
  <c r="F2" i="7"/>
  <c r="F1" i="7"/>
  <c r="F2" i="3"/>
  <c r="F1" i="3"/>
  <c r="F2" i="1"/>
  <c r="F1" i="1"/>
  <c r="F2" i="6"/>
  <c r="F1" i="6"/>
  <c r="B3" i="9"/>
  <c r="B1" i="9"/>
  <c r="B3" i="8"/>
  <c r="B1" i="8"/>
  <c r="B3" i="7"/>
  <c r="B1" i="7"/>
  <c r="B3" i="3"/>
  <c r="B1" i="3"/>
  <c r="B10" i="3" s="1"/>
  <c r="B3" i="1"/>
  <c r="B18" i="1" s="1"/>
  <c r="B1" i="1"/>
  <c r="B15" i="1" s="1"/>
  <c r="B3" i="6"/>
  <c r="B1" i="6"/>
  <c r="E25" i="3"/>
  <c r="D25" i="3"/>
  <c r="E15" i="3"/>
  <c r="D15" i="3"/>
  <c r="F35" i="3" l="1"/>
  <c r="C170" i="1"/>
  <c r="H96" i="1"/>
  <c r="I96" i="1" s="1"/>
  <c r="F170" i="1"/>
  <c r="E170" i="1"/>
  <c r="D170" i="1"/>
  <c r="G170" i="1"/>
  <c r="H22" i="1"/>
  <c r="I23" i="1"/>
  <c r="D35" i="3"/>
  <c r="I22" i="1" l="1"/>
  <c r="H170" i="1"/>
  <c r="I170" i="1" l="1"/>
</calcChain>
</file>

<file path=xl/sharedStrings.xml><?xml version="1.0" encoding="utf-8"?>
<sst xmlns="http://schemas.openxmlformats.org/spreadsheetml/2006/main" count="281" uniqueCount="164">
  <si>
    <t>Ejercicio:</t>
  </si>
  <si>
    <t>Notas de Disciplina Financiera</t>
  </si>
  <si>
    <t>Periodicidad: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</si>
  <si>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</si>
  <si>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</si>
  <si>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</si>
  <si>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</si>
  <si>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</si>
  <si>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</si>
  <si>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</si>
  <si>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</si>
  <si>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</si>
  <si>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</si>
  <si>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</si>
  <si>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</si>
  <si>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</si>
  <si>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</si>
  <si>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</si>
  <si>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</si>
  <si>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</si>
  <si>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</si>
  <si>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</si>
  <si>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</si>
  <si>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</si>
  <si>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</si>
  <si>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</si>
  <si>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</si>
  <si>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</si>
  <si>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</si>
  <si>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</si>
  <si>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</si>
  <si>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</si>
  <si>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</si>
  <si>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</si>
  <si>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</si>
  <si>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</si>
  <si>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</si>
  <si>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</si>
  <si>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</si>
  <si>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</si>
  <si>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</si>
  <si>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</si>
  <si>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</si>
  <si>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</si>
  <si>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</si>
  <si>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</si>
  <si>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</si>
  <si>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</si>
  <si>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</si>
  <si>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</si>
  <si>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</si>
  <si>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</si>
  <si>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</si>
  <si>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</si>
  <si>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</si>
  <si>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</si>
  <si>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</si>
  <si>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</si>
  <si>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</si>
  <si>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</si>
  <si>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</si>
  <si>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</si>
  <si>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</si>
  <si>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</si>
  <si>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</si>
  <si>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</si>
  <si>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</si>
  <si>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</si>
  <si>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</si>
  <si>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</si>
  <si>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</si>
  <si>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</si>
  <si>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</si>
  <si>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</si>
  <si>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</si>
  <si>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</si>
  <si>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</si>
  <si>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</si>
  <si>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</si>
  <si>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</si>
  <si>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</si>
  <si>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</si>
  <si>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</si>
  <si>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</si>
  <si>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</si>
  <si>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</si>
  <si>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</si>
  <si>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</si>
  <si>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</si>
  <si>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</si>
  <si>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</si>
  <si>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</si>
  <si>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</si>
  <si>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</si>
  <si>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</si>
  <si>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</si>
  <si>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</si>
  <si>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</si>
  <si>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</si>
  <si>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</si>
  <si>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</si>
  <si>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</si>
  <si>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</si>
  <si>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</si>
  <si>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</si>
  <si>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</si>
  <si>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</si>
  <si>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</si>
  <si>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</si>
  <si>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</si>
  <si>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</si>
  <si>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</si>
  <si>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</si>
  <si>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</si>
  <si>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</si>
  <si>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</si>
  <si>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</si>
  <si>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</si>
  <si>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</si>
  <si>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</si>
  <si>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</si>
  <si>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</si>
  <si>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</si>
  <si>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</si>
  <si>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</si>
  <si>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</si>
  <si>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</si>
  <si>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</si>
  <si>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</si>
  <si>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</si>
  <si>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</si>
  <si>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</si>
  <si>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</si>
  <si>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</si>
  <si>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</si>
  <si>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</si>
  <si>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</si>
  <si>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</si>
  <si>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</si>
  <si>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Municipio de Guanajuato</t>
  </si>
  <si>
    <t>Fundamento Artículo 6 y 19 LDF</t>
  </si>
  <si>
    <t>No aplica, ya que el Municipio de Guanajuato cuenta con Balance Presupuestario Sostenible.</t>
  </si>
  <si>
    <t>Fundamento Artículo 13 VII y 21 LDF</t>
  </si>
  <si>
    <t>Fundamento Artículo 25 LDF</t>
  </si>
  <si>
    <t>Fundamento Artículo 31 LDF</t>
  </si>
  <si>
    <t>Fundamento Artículo 40 LDF</t>
  </si>
  <si>
    <t>El Municipio de Guanajuato no cuenta con Financiamiento u Obligaciones contraídas, en el RPU.</t>
  </si>
  <si>
    <t>El Municipio de Guanajuato no cuenta con convenios de Deuda Garantizada.</t>
  </si>
  <si>
    <t>Respuesta:</t>
  </si>
  <si>
    <t>a) Fuente de Ingresos del aumento o creación del Gasto no Etiquetado</t>
  </si>
  <si>
    <t>b) Fuente de Ingresos del aumento o creación del Gasto Etiquetado.</t>
  </si>
  <si>
    <t>Fundamento Artículo 8 y 21 LDF</t>
  </si>
  <si>
    <t>Se presentan las ampliaciones y reducciones presupuestales, distinguiendo el Gasto Etiquetado y el Gasto no Etiquetado.</t>
  </si>
  <si>
    <t>Fundamento:</t>
  </si>
  <si>
    <t>Respuesta</t>
  </si>
  <si>
    <t>El Municipio de Guanajuato no cuenta con Obligaciones a Corto Plazo contraídas en los términos del Título Tercero Capítulo Uno de la Ley de Disciplina Financiera de las Entidades Federativas y Municipios.</t>
  </si>
  <si>
    <t>Correspondiente del 1 de Enero al 31 de Diciembre de 2024</t>
  </si>
  <si>
    <t>Ejercicio 2024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</si>
  <si>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Durante el ejercicio 2024 se recaudaron ingresos por $1,053,798,807, con los cuales se financiaron gastos por $797,683,661, generando así un ahorro de $83,008,452. De manera adicional, se erogaron $236,069,777.62, mismos que fueron financiados con recursos de remanentes de ejercicios anteriores.</t>
    </r>
  </si>
  <si>
    <t>Anual</t>
  </si>
  <si>
    <t>Cuenta Pública</t>
  </si>
  <si>
    <t>En el ejercicio 2024, el Municipio de Guanajuato presenta un Balance Presupuestario de Recursos Disponibles sostenible, por lo que no es aplicable determinar las acciones establecidas en el artículo 6 de la LDF.</t>
  </si>
  <si>
    <t xml:space="preserve">No aplica para el ejercicio 2024. </t>
  </si>
  <si>
    <t>No aplica para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</si>
</sst>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22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  <font>
      <sz val="9"/>
      <color theme="1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25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4" fillId="0" borderId="0"/>
    <xf numFmtId="0" fontId="15" fillId="0" borderId="0"/>
    <xf numFmtId="0" fontId="6" fillId="0" borderId="0"/>
    <xf numFmtId="0" fontId="2" fillId="0" borderId="0"/>
    <xf numFmtId="43" fontId="1" fillId="0" borderId="0" applyFont="0" applyFill="0" applyBorder="0" applyAlignment="0" applyProtection="0"/>
    <xf numFmtId="0" fontId="19" fillId="0" borderId="0"/>
    <xf numFmtId="0" fontId="4" fillId="0" borderId="0"/>
    <xf numFmtId="165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indent="3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indent="4"/>
    </xf>
    <xf numFmtId="0" fontId="7" fillId="3" borderId="9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centerContinuous" vertical="center"/>
    </xf>
    <xf numFmtId="0" fontId="7" fillId="3" borderId="0" xfId="2" applyFont="1" applyFill="1" applyAlignment="1">
      <alignment horizontal="centerContinuous" vertical="center"/>
    </xf>
    <xf numFmtId="0" fontId="7" fillId="3" borderId="0" xfId="2" applyFont="1" applyFill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14" xfId="2" applyFont="1" applyFill="1" applyBorder="1" applyAlignment="1">
      <alignment horizontal="centerContinuous" vertical="center"/>
    </xf>
    <xf numFmtId="0" fontId="7" fillId="3" borderId="15" xfId="2" applyFont="1" applyFill="1" applyBorder="1" applyAlignment="1">
      <alignment horizontal="centerContinuous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10" fontId="11" fillId="3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20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13" fillId="0" borderId="30" xfId="0" applyFont="1" applyBorder="1" applyAlignment="1">
      <alignment vertical="center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34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4" fontId="4" fillId="0" borderId="2" xfId="0" applyNumberFormat="1" applyFont="1" applyBorder="1" applyAlignment="1">
      <alignment vertical="center" wrapText="1"/>
    </xf>
    <xf numFmtId="4" fontId="13" fillId="0" borderId="36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36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4" fontId="4" fillId="0" borderId="3" xfId="0" applyNumberFormat="1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6" fillId="0" borderId="0" xfId="3" applyFont="1"/>
    <xf numFmtId="0" fontId="17" fillId="0" borderId="0" xfId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1"/>
    </xf>
    <xf numFmtId="0" fontId="18" fillId="0" borderId="0" xfId="6" applyFont="1"/>
    <xf numFmtId="4" fontId="3" fillId="0" borderId="2" xfId="8" applyNumberFormat="1" applyFont="1" applyBorder="1" applyAlignment="1" applyProtection="1">
      <alignment horizontal="right" vertical="top"/>
      <protection locked="0"/>
    </xf>
    <xf numFmtId="4" fontId="4" fillId="0" borderId="2" xfId="8" applyNumberFormat="1" applyFont="1" applyBorder="1" applyAlignment="1" applyProtection="1">
      <alignment horizontal="right" vertical="top"/>
      <protection locked="0"/>
    </xf>
    <xf numFmtId="164" fontId="4" fillId="5" borderId="2" xfId="7" applyNumberFormat="1" applyFont="1" applyFill="1" applyBorder="1" applyAlignment="1" applyProtection="1">
      <alignment vertical="center"/>
      <protection locked="0"/>
    </xf>
    <xf numFmtId="4" fontId="4" fillId="0" borderId="0" xfId="0" applyNumberFormat="1" applyFont="1"/>
    <xf numFmtId="43" fontId="4" fillId="0" borderId="0" xfId="24" applyFont="1"/>
    <xf numFmtId="4" fontId="4" fillId="0" borderId="2" xfId="3" applyNumberFormat="1" applyFont="1" applyBorder="1" applyAlignment="1" applyProtection="1">
      <alignment horizontal="right" vertical="top"/>
      <protection locked="0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43" fontId="4" fillId="0" borderId="2" xfId="7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10" fontId="11" fillId="3" borderId="10" xfId="2" applyNumberFormat="1" applyFont="1" applyFill="1" applyBorder="1" applyAlignment="1">
      <alignment horizontal="right" vertical="center"/>
    </xf>
    <xf numFmtId="10" fontId="11" fillId="3" borderId="0" xfId="2" applyNumberFormat="1" applyFont="1" applyFill="1" applyBorder="1" applyAlignment="1">
      <alignment horizontal="right" vertical="center"/>
    </xf>
    <xf numFmtId="0" fontId="7" fillId="3" borderId="8" xfId="2" applyFont="1" applyFill="1" applyBorder="1" applyAlignment="1">
      <alignment horizontal="left" vertical="center"/>
    </xf>
    <xf numFmtId="10" fontId="11" fillId="3" borderId="14" xfId="2" applyNumberFormat="1" applyFont="1" applyFill="1" applyBorder="1" applyAlignment="1">
      <alignment horizontal="right" vertical="center"/>
    </xf>
    <xf numFmtId="0" fontId="7" fillId="3" borderId="15" xfId="2" applyFont="1" applyFill="1" applyBorder="1" applyAlignment="1">
      <alignment horizontal="left" vertical="center"/>
    </xf>
    <xf numFmtId="0" fontId="4" fillId="0" borderId="0" xfId="6" applyFont="1"/>
    <xf numFmtId="43" fontId="0" fillId="0" borderId="0" xfId="24" applyFont="1" applyAlignment="1">
      <alignment vertical="top"/>
    </xf>
    <xf numFmtId="4" fontId="11" fillId="0" borderId="11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horizontal="right" vertical="center" wrapText="1"/>
    </xf>
    <xf numFmtId="4" fontId="4" fillId="0" borderId="15" xfId="0" applyNumberFormat="1" applyFont="1" applyBorder="1" applyAlignment="1">
      <alignment vertical="center" wrapText="1"/>
    </xf>
    <xf numFmtId="43" fontId="0" fillId="0" borderId="2" xfId="24" applyFont="1" applyBorder="1" applyAlignment="1">
      <alignment vertical="top"/>
    </xf>
    <xf numFmtId="0" fontId="11" fillId="0" borderId="31" xfId="0" applyFont="1" applyBorder="1" applyAlignment="1">
      <alignment horizontal="left" vertical="center" wrapText="1"/>
    </xf>
    <xf numFmtId="4" fontId="3" fillId="0" borderId="1" xfId="0" applyNumberFormat="1" applyFont="1" applyBorder="1" applyAlignment="1" applyProtection="1">
      <alignment vertical="top"/>
      <protection locked="0"/>
    </xf>
    <xf numFmtId="4" fontId="3" fillId="0" borderId="2" xfId="0" applyNumberFormat="1" applyFont="1" applyBorder="1" applyAlignment="1" applyProtection="1">
      <alignment vertical="top"/>
      <protection locked="0"/>
    </xf>
    <xf numFmtId="4" fontId="3" fillId="0" borderId="2" xfId="8" applyNumberFormat="1" applyFont="1" applyBorder="1" applyAlignment="1" applyProtection="1">
      <alignment vertical="top"/>
      <protection locked="0"/>
    </xf>
    <xf numFmtId="43" fontId="4" fillId="0" borderId="2" xfId="7" applyFont="1" applyBorder="1" applyAlignment="1"/>
    <xf numFmtId="4" fontId="4" fillId="0" borderId="2" xfId="8" applyNumberFormat="1" applyFont="1" applyBorder="1" applyAlignment="1" applyProtection="1">
      <alignment vertical="top"/>
      <protection locked="0"/>
    </xf>
    <xf numFmtId="4" fontId="4" fillId="0" borderId="2" xfId="3" applyNumberFormat="1" applyFont="1" applyBorder="1" applyAlignment="1" applyProtection="1">
      <alignment vertical="top"/>
      <protection locked="0"/>
    </xf>
    <xf numFmtId="4" fontId="4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0" fontId="8" fillId="0" borderId="0" xfId="4" applyFont="1" applyBorder="1" applyAlignment="1" applyProtection="1">
      <alignment horizontal="justify" vertical="top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11" fillId="2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</cellXfs>
  <cellStyles count="25">
    <cellStyle name="Euro" xfId="10"/>
    <cellStyle name="Hipervínculo" xfId="1" builtinId="8"/>
    <cellStyle name="Millares" xfId="24" builtinId="3"/>
    <cellStyle name="Millares 2" xfId="7"/>
    <cellStyle name="Millares 2 2" xfId="12"/>
    <cellStyle name="Millares 2 3" xfId="13"/>
    <cellStyle name="Millares 2 4" xfId="11"/>
    <cellStyle name="Millares 3" xfId="14"/>
    <cellStyle name="Moneda 2" xfId="15"/>
    <cellStyle name="Normal" xfId="0" builtinId="0"/>
    <cellStyle name="Normal 10" xfId="8"/>
    <cellStyle name="Normal 2" xfId="3"/>
    <cellStyle name="Normal 2 2" xfId="4"/>
    <cellStyle name="Normal 2 3" xfId="6"/>
    <cellStyle name="Normal 2 4" xfId="16"/>
    <cellStyle name="Normal 3" xfId="2"/>
    <cellStyle name="Normal 3 2" xfId="17"/>
    <cellStyle name="Normal 3 3" xfId="5"/>
    <cellStyle name="Normal 4" xfId="18"/>
    <cellStyle name="Normal 4 2" xfId="19"/>
    <cellStyle name="Normal 5" xfId="20"/>
    <cellStyle name="Normal 5 2" xfId="21"/>
    <cellStyle name="Normal 6" xfId="22"/>
    <cellStyle name="Normal 6 2" xfId="23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50</xdr:row>
      <xdr:rowOff>0</xdr:rowOff>
    </xdr:from>
    <xdr:ext cx="5431999" cy="2102162"/>
    <xdr:pic>
      <xdr:nvPicPr>
        <xdr:cNvPr id="3" name="Imagen 2">
          <a:extLst>
            <a:ext uri="{FF2B5EF4-FFF2-40B4-BE49-F238E27FC236}">
              <a16:creationId xmlns:a16="http://schemas.microsoft.com/office/drawing/2014/main" xmlns="" id="{1D393E25-C5F6-479D-B0D5-791B86592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7383780"/>
          <a:ext cx="5431999" cy="21021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D3" sqref="D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3" width="12" style="1"/>
    <col min="4" max="4" width="14.6640625" style="1" bestFit="1" customWidth="1"/>
    <col min="5" max="16384" width="12" style="1"/>
  </cols>
  <sheetData>
    <row r="1" spans="1:4" x14ac:dyDescent="0.2">
      <c r="A1" s="16" t="s">
        <v>139</v>
      </c>
      <c r="B1" s="17"/>
      <c r="C1" s="18" t="s">
        <v>0</v>
      </c>
      <c r="D1" s="19">
        <v>2024</v>
      </c>
    </row>
    <row r="2" spans="1:4" x14ac:dyDescent="0.2">
      <c r="A2" s="20" t="s">
        <v>1</v>
      </c>
      <c r="B2" s="21"/>
      <c r="C2" s="22" t="s">
        <v>2</v>
      </c>
      <c r="D2" s="23" t="s">
        <v>159</v>
      </c>
    </row>
    <row r="3" spans="1:4" x14ac:dyDescent="0.2">
      <c r="A3" s="20" t="s">
        <v>156</v>
      </c>
      <c r="B3" s="21"/>
      <c r="C3" s="22" t="s">
        <v>3</v>
      </c>
      <c r="D3" s="82" t="s">
        <v>160</v>
      </c>
    </row>
    <row r="4" spans="1:4" x14ac:dyDescent="0.2">
      <c r="A4" s="101" t="s">
        <v>4</v>
      </c>
      <c r="B4" s="102"/>
      <c r="C4" s="24"/>
      <c r="D4" s="25"/>
    </row>
    <row r="5" spans="1:4" x14ac:dyDescent="0.2">
      <c r="A5" s="26" t="s">
        <v>5</v>
      </c>
      <c r="B5" s="27" t="s">
        <v>6</v>
      </c>
    </row>
    <row r="6" spans="1:4" x14ac:dyDescent="0.2">
      <c r="A6" s="28"/>
      <c r="B6" s="29"/>
    </row>
    <row r="7" spans="1:4" x14ac:dyDescent="0.2">
      <c r="A7" s="30"/>
      <c r="B7" s="35" t="s">
        <v>7</v>
      </c>
    </row>
    <row r="8" spans="1:4" x14ac:dyDescent="0.2">
      <c r="A8" s="30"/>
      <c r="B8" s="31"/>
    </row>
    <row r="9" spans="1:4" x14ac:dyDescent="0.2">
      <c r="A9" s="40" t="s">
        <v>8</v>
      </c>
      <c r="B9" s="32" t="s">
        <v>9</v>
      </c>
    </row>
    <row r="10" spans="1:4" x14ac:dyDescent="0.2">
      <c r="A10" s="40" t="s">
        <v>10</v>
      </c>
      <c r="B10" s="32" t="s">
        <v>11</v>
      </c>
    </row>
    <row r="11" spans="1:4" x14ac:dyDescent="0.2">
      <c r="A11" s="40" t="s">
        <v>12</v>
      </c>
      <c r="B11" s="32" t="s">
        <v>13</v>
      </c>
    </row>
    <row r="12" spans="1:4" x14ac:dyDescent="0.2">
      <c r="A12" s="40" t="s">
        <v>14</v>
      </c>
      <c r="B12" s="32" t="s">
        <v>15</v>
      </c>
    </row>
    <row r="13" spans="1:4" x14ac:dyDescent="0.2">
      <c r="A13" s="40" t="s">
        <v>16</v>
      </c>
      <c r="B13" s="32" t="s">
        <v>17</v>
      </c>
    </row>
    <row r="14" spans="1:4" x14ac:dyDescent="0.2">
      <c r="A14" s="40" t="s">
        <v>18</v>
      </c>
      <c r="B14" s="32" t="s">
        <v>19</v>
      </c>
    </row>
    <row r="15" spans="1:4" ht="12" thickBot="1" x14ac:dyDescent="0.25">
      <c r="A15" s="33"/>
      <c r="B15" s="34"/>
    </row>
  </sheetData>
  <mergeCells count="1">
    <mergeCell ref="A4:B4"/>
  </mergeCells>
  <phoneticPr fontId="9" type="noConversion"/>
  <dataValidations count="2"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="140" zoomScaleNormal="140" workbookViewId="0">
      <selection activeCell="C19" sqref="C1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3" t="str">
        <f>'Notas de Disciplina Financiera'!A1</f>
        <v>Municipio de Guanajuato</v>
      </c>
      <c r="C1" s="104"/>
      <c r="D1" s="105"/>
      <c r="E1" s="36" t="s">
        <v>0</v>
      </c>
      <c r="F1" s="37">
        <f>'Notas de Disciplina Financiera'!D1</f>
        <v>2024</v>
      </c>
    </row>
    <row r="2" spans="1:6" x14ac:dyDescent="0.2">
      <c r="B2" s="106" t="s">
        <v>1</v>
      </c>
      <c r="C2" s="107"/>
      <c r="D2" s="108"/>
      <c r="E2" s="36" t="s">
        <v>2</v>
      </c>
      <c r="F2" s="37" t="str">
        <f>'Notas de Disciplina Financiera'!D2</f>
        <v>Anual</v>
      </c>
    </row>
    <row r="3" spans="1:6" x14ac:dyDescent="0.2">
      <c r="B3" s="109" t="str">
        <f>'Notas de Disciplina Financiera'!A3</f>
        <v>Correspondiente del 1 de Enero al 31 de Diciembre de 2024</v>
      </c>
      <c r="C3" s="110"/>
      <c r="D3" s="111"/>
      <c r="E3" s="36" t="s">
        <v>3</v>
      </c>
      <c r="F3" s="37" t="str">
        <f>'Notas de Disciplina Financiera'!D3</f>
        <v>Cuenta Pública</v>
      </c>
    </row>
    <row r="5" spans="1:6" x14ac:dyDescent="0.2">
      <c r="B5" s="39"/>
      <c r="C5" s="39" t="s">
        <v>9</v>
      </c>
    </row>
    <row r="7" spans="1:6" x14ac:dyDescent="0.2">
      <c r="B7" s="1" t="s">
        <v>20</v>
      </c>
    </row>
    <row r="8" spans="1:6" x14ac:dyDescent="0.2">
      <c r="B8" s="41" t="s">
        <v>21</v>
      </c>
    </row>
    <row r="9" spans="1:6" x14ac:dyDescent="0.2">
      <c r="A9" s="38"/>
      <c r="C9" s="65" t="s">
        <v>140</v>
      </c>
    </row>
    <row r="10" spans="1:6" x14ac:dyDescent="0.2">
      <c r="B10" s="39" t="s">
        <v>148</v>
      </c>
      <c r="C10" s="63"/>
    </row>
    <row r="11" spans="1:6" x14ac:dyDescent="0.2">
      <c r="C11" s="39" t="s">
        <v>141</v>
      </c>
    </row>
    <row r="12" spans="1:6" ht="33.75" x14ac:dyDescent="0.2">
      <c r="C12" s="79" t="s">
        <v>161</v>
      </c>
    </row>
    <row r="15" spans="1:6" ht="36.75" customHeight="1" x14ac:dyDescent="0.2">
      <c r="C15" s="112" t="s">
        <v>158</v>
      </c>
      <c r="D15" s="112"/>
      <c r="E15" s="112"/>
    </row>
    <row r="17" spans="3:5" ht="31.5" customHeight="1" x14ac:dyDescent="0.2">
      <c r="C17"/>
      <c r="D17"/>
      <c r="E17"/>
    </row>
    <row r="21" spans="3:5" ht="12" x14ac:dyDescent="0.2">
      <c r="C21"/>
    </row>
    <row r="22" spans="3:5" ht="12" x14ac:dyDescent="0.2">
      <c r="C22"/>
    </row>
    <row r="23" spans="3:5" ht="12" x14ac:dyDescent="0.2">
      <c r="C23"/>
    </row>
    <row r="24" spans="3:5" ht="12" x14ac:dyDescent="0.2">
      <c r="C24"/>
    </row>
    <row r="25" spans="3:5" ht="12" x14ac:dyDescent="0.2">
      <c r="C25"/>
    </row>
  </sheetData>
  <mergeCells count="4">
    <mergeCell ref="B1:D1"/>
    <mergeCell ref="B2:D2"/>
    <mergeCell ref="B3:D3"/>
    <mergeCell ref="C15:E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showGridLines="0" topLeftCell="A124" zoomScaleNormal="100" workbookViewId="0">
      <selection activeCell="B173" sqref="B173"/>
    </sheetView>
  </sheetViews>
  <sheetFormatPr baseColWidth="10" defaultColWidth="12" defaultRowHeight="12" x14ac:dyDescent="0.2"/>
  <cols>
    <col min="1" max="1" width="2.6640625" style="1" customWidth="1"/>
    <col min="2" max="2" width="83.33203125" style="1" customWidth="1"/>
    <col min="3" max="4" width="20" style="1" bestFit="1" customWidth="1"/>
    <col min="5" max="5" width="17.1640625" style="1" bestFit="1" customWidth="1"/>
    <col min="6" max="7" width="18.5" style="1" bestFit="1" customWidth="1"/>
    <col min="8" max="8" width="20" style="1" bestFit="1" customWidth="1"/>
    <col min="9" max="9" width="18.1640625" style="1" bestFit="1" customWidth="1"/>
    <col min="10" max="10" width="15.83203125" customWidth="1"/>
    <col min="11" max="16384" width="12" style="1"/>
  </cols>
  <sheetData>
    <row r="1" spans="2:9" x14ac:dyDescent="0.2">
      <c r="B1" s="103" t="str">
        <f>'Notas de Disciplina Financiera'!A1</f>
        <v>Municipio de Guanajuato</v>
      </c>
      <c r="C1" s="104"/>
      <c r="D1" s="104"/>
      <c r="E1" s="80" t="s">
        <v>0</v>
      </c>
      <c r="F1" s="19">
        <f>'Notas de Disciplina Financiera'!D1</f>
        <v>2024</v>
      </c>
    </row>
    <row r="2" spans="2:9" x14ac:dyDescent="0.2">
      <c r="B2" s="106" t="s">
        <v>1</v>
      </c>
      <c r="C2" s="107"/>
      <c r="D2" s="107"/>
      <c r="E2" s="81" t="s">
        <v>2</v>
      </c>
      <c r="F2" s="82" t="str">
        <f>'Notas de Disciplina Financiera'!D2</f>
        <v>Anual</v>
      </c>
    </row>
    <row r="3" spans="2:9" x14ac:dyDescent="0.2">
      <c r="B3" s="109" t="str">
        <f>'Notas de Disciplina Financiera'!A3</f>
        <v>Correspondiente del 1 de Enero al 31 de Diciembre de 2024</v>
      </c>
      <c r="C3" s="110"/>
      <c r="D3" s="110"/>
      <c r="E3" s="83" t="s">
        <v>3</v>
      </c>
      <c r="F3" s="84" t="str">
        <f>'Notas de Disciplina Financiera'!D3</f>
        <v>Cuenta Pública</v>
      </c>
    </row>
    <row r="5" spans="2:9" x14ac:dyDescent="0.2">
      <c r="B5" s="39" t="s">
        <v>22</v>
      </c>
    </row>
    <row r="6" spans="2:9" x14ac:dyDescent="0.2">
      <c r="B6" s="39" t="s">
        <v>20</v>
      </c>
    </row>
    <row r="7" spans="2:9" x14ac:dyDescent="0.2">
      <c r="B7" s="120" t="s">
        <v>149</v>
      </c>
      <c r="C7" s="120"/>
      <c r="D7" s="120"/>
      <c r="E7" s="120"/>
      <c r="F7" s="120"/>
    </row>
    <row r="8" spans="2:9" x14ac:dyDescent="0.2">
      <c r="B8" s="121" t="s">
        <v>150</v>
      </c>
      <c r="C8" s="121"/>
      <c r="D8" s="121"/>
      <c r="E8" s="121"/>
      <c r="F8" s="121"/>
    </row>
    <row r="9" spans="2:9" x14ac:dyDescent="0.2">
      <c r="B9" s="39"/>
    </row>
    <row r="10" spans="2:9" x14ac:dyDescent="0.2">
      <c r="B10" s="39" t="s">
        <v>151</v>
      </c>
    </row>
    <row r="11" spans="2:9" x14ac:dyDescent="0.2">
      <c r="B11" s="39" t="s">
        <v>148</v>
      </c>
    </row>
    <row r="12" spans="2:9" x14ac:dyDescent="0.2">
      <c r="B12" s="119" t="s">
        <v>152</v>
      </c>
      <c r="C12" s="119"/>
      <c r="D12" s="119"/>
      <c r="E12" s="119"/>
      <c r="F12" s="119"/>
    </row>
    <row r="13" spans="2:9" x14ac:dyDescent="0.2">
      <c r="B13" s="39"/>
    </row>
    <row r="14" spans="2:9" x14ac:dyDescent="0.2">
      <c r="B14" s="39"/>
    </row>
    <row r="15" spans="2:9" x14ac:dyDescent="0.2">
      <c r="B15" s="118" t="str">
        <f>B1</f>
        <v>Municipio de Guanajuato</v>
      </c>
      <c r="C15" s="118"/>
      <c r="D15" s="118"/>
      <c r="E15" s="118"/>
      <c r="F15" s="118"/>
      <c r="G15" s="118"/>
      <c r="H15" s="118"/>
      <c r="I15" s="118"/>
    </row>
    <row r="16" spans="2:9" x14ac:dyDescent="0.2">
      <c r="B16" s="113" t="s">
        <v>23</v>
      </c>
      <c r="C16" s="113"/>
      <c r="D16" s="113"/>
      <c r="E16" s="113"/>
      <c r="F16" s="113"/>
      <c r="G16" s="113"/>
      <c r="H16" s="113"/>
      <c r="I16" s="113"/>
    </row>
    <row r="17" spans="1:9" x14ac:dyDescent="0.2">
      <c r="B17" s="113" t="s">
        <v>24</v>
      </c>
      <c r="C17" s="113"/>
      <c r="D17" s="113"/>
      <c r="E17" s="113"/>
      <c r="F17" s="113"/>
      <c r="G17" s="113"/>
      <c r="H17" s="113"/>
      <c r="I17" s="113"/>
    </row>
    <row r="18" spans="1:9" x14ac:dyDescent="0.2">
      <c r="B18" s="113" t="str">
        <f>B3</f>
        <v>Correspondiente del 1 de Enero al 31 de Diciembre de 2024</v>
      </c>
      <c r="C18" s="113"/>
      <c r="D18" s="113"/>
      <c r="E18" s="113"/>
      <c r="F18" s="113"/>
      <c r="G18" s="113"/>
      <c r="H18" s="113"/>
      <c r="I18" s="113"/>
    </row>
    <row r="19" spans="1:9" x14ac:dyDescent="0.2">
      <c r="B19" s="114" t="s">
        <v>25</v>
      </c>
      <c r="C19" s="114"/>
      <c r="D19" s="114"/>
      <c r="E19" s="114"/>
      <c r="F19" s="114"/>
      <c r="G19" s="114"/>
      <c r="H19" s="114"/>
      <c r="I19" s="114"/>
    </row>
    <row r="20" spans="1:9" x14ac:dyDescent="0.2">
      <c r="B20" s="6"/>
      <c r="C20" s="6"/>
      <c r="D20" s="115" t="s">
        <v>26</v>
      </c>
      <c r="E20" s="116"/>
      <c r="F20" s="116"/>
      <c r="G20" s="116"/>
      <c r="H20" s="117"/>
      <c r="I20" s="6"/>
    </row>
    <row r="21" spans="1:9" ht="56.25" customHeight="1" x14ac:dyDescent="0.2">
      <c r="B21" s="5" t="s">
        <v>27</v>
      </c>
      <c r="C21" s="5" t="s">
        <v>28</v>
      </c>
      <c r="D21" s="2" t="s">
        <v>29</v>
      </c>
      <c r="E21" s="2" t="s">
        <v>30</v>
      </c>
      <c r="F21" s="2" t="s">
        <v>31</v>
      </c>
      <c r="G21" s="2" t="s">
        <v>32</v>
      </c>
      <c r="H21" s="2" t="s">
        <v>33</v>
      </c>
      <c r="I21" s="5" t="s">
        <v>34</v>
      </c>
    </row>
    <row r="22" spans="1:9" x14ac:dyDescent="0.2">
      <c r="A22" s="38"/>
      <c r="B22" s="10" t="s">
        <v>35</v>
      </c>
      <c r="C22" s="75">
        <f>SUM(C23,C31,C41,C51,C61,C71,C75,C83,C87)</f>
        <v>639125426.46000004</v>
      </c>
      <c r="D22" s="75">
        <f t="shared" ref="D22:H22" si="0">SUM(D23,D31,D41,D51,D61,D71,D75,D83,D87)</f>
        <v>320363694.98000002</v>
      </c>
      <c r="E22" s="75">
        <f t="shared" si="0"/>
        <v>-3260119.83</v>
      </c>
      <c r="F22" s="75">
        <f t="shared" si="0"/>
        <v>83908423.600000009</v>
      </c>
      <c r="G22" s="93">
        <f t="shared" si="0"/>
        <v>-83908423.599999994</v>
      </c>
      <c r="H22" s="75">
        <f t="shared" si="0"/>
        <v>317103575.14999998</v>
      </c>
      <c r="I22" s="75">
        <f>C22+H22</f>
        <v>956229001.61000001</v>
      </c>
    </row>
    <row r="23" spans="1:9" x14ac:dyDescent="0.2">
      <c r="B23" s="14" t="s">
        <v>36</v>
      </c>
      <c r="C23" s="3">
        <f>SUM(C24:C30)</f>
        <v>371195787.53000003</v>
      </c>
      <c r="D23" s="3">
        <f t="shared" ref="D23:H23" si="1">SUM(D24:D30)</f>
        <v>24373152.039999999</v>
      </c>
      <c r="E23" s="3">
        <f t="shared" si="1"/>
        <v>-248137.69</v>
      </c>
      <c r="F23" s="3">
        <f t="shared" si="1"/>
        <v>34608817.650000006</v>
      </c>
      <c r="G23" s="94">
        <f t="shared" si="1"/>
        <v>-31209932.320000008</v>
      </c>
      <c r="H23" s="3">
        <f t="shared" si="1"/>
        <v>27523899.68</v>
      </c>
      <c r="I23" s="3">
        <f t="shared" ref="I23:I85" si="2">C23+H23</f>
        <v>398719687.21000004</v>
      </c>
    </row>
    <row r="24" spans="1:9" x14ac:dyDescent="0.2">
      <c r="B24" s="13" t="s">
        <v>37</v>
      </c>
      <c r="C24" s="71">
        <v>112980113</v>
      </c>
      <c r="D24" s="71">
        <v>546580.37</v>
      </c>
      <c r="E24" s="71">
        <v>-65029.88</v>
      </c>
      <c r="F24" s="71">
        <v>1307746.4200000002</v>
      </c>
      <c r="G24" s="71">
        <v>-6713405.9900000012</v>
      </c>
      <c r="H24" s="71">
        <f>D24+E24+F24+G24</f>
        <v>-4924109.080000001</v>
      </c>
      <c r="I24" s="71">
        <f t="shared" si="2"/>
        <v>108056003.92</v>
      </c>
    </row>
    <row r="25" spans="1:9" x14ac:dyDescent="0.2">
      <c r="B25" s="13" t="s">
        <v>38</v>
      </c>
      <c r="C25" s="71">
        <v>30981650.109999999</v>
      </c>
      <c r="D25" s="71">
        <v>11057500</v>
      </c>
      <c r="E25" s="71">
        <v>0</v>
      </c>
      <c r="F25" s="71">
        <v>17601534.580000002</v>
      </c>
      <c r="G25" s="71">
        <v>-33000</v>
      </c>
      <c r="H25" s="71">
        <f t="shared" ref="H25:H30" si="3">D25+E25+F25+G25</f>
        <v>28626034.580000002</v>
      </c>
      <c r="I25" s="71">
        <f t="shared" si="2"/>
        <v>59607684.689999998</v>
      </c>
    </row>
    <row r="26" spans="1:9" x14ac:dyDescent="0.2">
      <c r="B26" s="13" t="s">
        <v>39</v>
      </c>
      <c r="C26" s="71">
        <v>33898654</v>
      </c>
      <c r="D26" s="71">
        <v>5441499.1000000015</v>
      </c>
      <c r="E26" s="71">
        <v>-26576.080000000002</v>
      </c>
      <c r="F26" s="71">
        <v>4323923.09</v>
      </c>
      <c r="G26" s="71">
        <v>-3441915.7399999998</v>
      </c>
      <c r="H26" s="71">
        <f t="shared" si="3"/>
        <v>6296930.370000001</v>
      </c>
      <c r="I26" s="71">
        <f t="shared" si="2"/>
        <v>40195584.370000005</v>
      </c>
    </row>
    <row r="27" spans="1:9" x14ac:dyDescent="0.2">
      <c r="B27" s="13" t="s">
        <v>40</v>
      </c>
      <c r="C27" s="71">
        <v>77405981</v>
      </c>
      <c r="D27" s="71">
        <v>456294.89999999991</v>
      </c>
      <c r="E27" s="71">
        <v>-54135.27</v>
      </c>
      <c r="F27" s="71">
        <v>1260103.26</v>
      </c>
      <c r="G27" s="71">
        <v>-12230990.229999999</v>
      </c>
      <c r="H27" s="71">
        <f t="shared" si="3"/>
        <v>-10568727.339999998</v>
      </c>
      <c r="I27" s="71">
        <f t="shared" si="2"/>
        <v>66837253.660000004</v>
      </c>
    </row>
    <row r="28" spans="1:9" x14ac:dyDescent="0.2">
      <c r="B28" s="13" t="s">
        <v>41</v>
      </c>
      <c r="C28" s="71">
        <v>115929389.42</v>
      </c>
      <c r="D28" s="71">
        <v>6871277.6699999999</v>
      </c>
      <c r="E28" s="71">
        <v>-102396.46</v>
      </c>
      <c r="F28" s="71">
        <v>10115510.300000001</v>
      </c>
      <c r="G28" s="71">
        <v>-8790620.360000005</v>
      </c>
      <c r="H28" s="71">
        <f t="shared" si="3"/>
        <v>8093771.1499999966</v>
      </c>
      <c r="I28" s="71">
        <f t="shared" si="2"/>
        <v>124023160.56999999</v>
      </c>
    </row>
    <row r="29" spans="1:9" x14ac:dyDescent="0.2">
      <c r="B29" s="13" t="s">
        <v>42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f t="shared" si="3"/>
        <v>0</v>
      </c>
      <c r="I29" s="71">
        <f t="shared" si="2"/>
        <v>0</v>
      </c>
    </row>
    <row r="30" spans="1:9" x14ac:dyDescent="0.2">
      <c r="B30" s="13" t="s">
        <v>43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f t="shared" si="3"/>
        <v>0</v>
      </c>
      <c r="I30" s="71">
        <f t="shared" si="2"/>
        <v>0</v>
      </c>
    </row>
    <row r="31" spans="1:9" x14ac:dyDescent="0.2">
      <c r="B31" s="14" t="s">
        <v>44</v>
      </c>
      <c r="C31" s="69">
        <f>SUM(C32:C40)</f>
        <v>52569394</v>
      </c>
      <c r="D31" s="69">
        <f t="shared" ref="D31:H31" si="4">SUM(D32:D40)</f>
        <v>27538560.899999999</v>
      </c>
      <c r="E31" s="69">
        <f t="shared" si="4"/>
        <v>-540700</v>
      </c>
      <c r="F31" s="69">
        <f t="shared" si="4"/>
        <v>4442366.2299999995</v>
      </c>
      <c r="G31" s="95">
        <f t="shared" si="4"/>
        <v>-2258024.7599999998</v>
      </c>
      <c r="H31" s="69">
        <f t="shared" si="4"/>
        <v>29182202.370000001</v>
      </c>
      <c r="I31" s="69">
        <f t="shared" si="2"/>
        <v>81751596.370000005</v>
      </c>
    </row>
    <row r="32" spans="1:9" x14ac:dyDescent="0.2">
      <c r="B32" s="13" t="s">
        <v>45</v>
      </c>
      <c r="C32" s="71">
        <v>7008722</v>
      </c>
      <c r="D32" s="71">
        <v>2286200</v>
      </c>
      <c r="E32" s="71">
        <v>-340700</v>
      </c>
      <c r="F32" s="76">
        <v>973669.74999999965</v>
      </c>
      <c r="G32" s="71">
        <v>-356864.31000000006</v>
      </c>
      <c r="H32" s="71">
        <f t="shared" ref="H32:H40" si="5">D32+E32+F32+G32</f>
        <v>2562305.4399999995</v>
      </c>
      <c r="I32" s="71">
        <f t="shared" si="2"/>
        <v>9571027.4399999995</v>
      </c>
    </row>
    <row r="33" spans="2:9" x14ac:dyDescent="0.2">
      <c r="B33" s="13" t="s">
        <v>46</v>
      </c>
      <c r="C33" s="71">
        <v>2557885</v>
      </c>
      <c r="D33" s="71">
        <v>1064422.77</v>
      </c>
      <c r="E33" s="71">
        <v>0</v>
      </c>
      <c r="F33" s="76">
        <v>1992103.56</v>
      </c>
      <c r="G33" s="71">
        <v>-287493.95999999996</v>
      </c>
      <c r="H33" s="71">
        <f t="shared" si="5"/>
        <v>2769032.37</v>
      </c>
      <c r="I33" s="71">
        <f t="shared" si="2"/>
        <v>5326917.37</v>
      </c>
    </row>
    <row r="34" spans="2:9" x14ac:dyDescent="0.2">
      <c r="B34" s="13" t="s">
        <v>47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f t="shared" si="5"/>
        <v>0</v>
      </c>
      <c r="I34" s="71">
        <f t="shared" si="2"/>
        <v>0</v>
      </c>
    </row>
    <row r="35" spans="2:9" x14ac:dyDescent="0.2">
      <c r="B35" s="13" t="s">
        <v>48</v>
      </c>
      <c r="C35" s="71">
        <v>15390977</v>
      </c>
      <c r="D35" s="71">
        <v>7899770.4000000004</v>
      </c>
      <c r="E35" s="71">
        <v>-200000</v>
      </c>
      <c r="F35" s="76">
        <v>285512.02</v>
      </c>
      <c r="G35" s="71">
        <v>-532798.29999999993</v>
      </c>
      <c r="H35" s="71">
        <f t="shared" si="5"/>
        <v>7452484.1200000001</v>
      </c>
      <c r="I35" s="71">
        <f t="shared" si="2"/>
        <v>22843461.120000001</v>
      </c>
    </row>
    <row r="36" spans="2:9" x14ac:dyDescent="0.2">
      <c r="B36" s="13" t="s">
        <v>49</v>
      </c>
      <c r="C36" s="71">
        <v>1015000</v>
      </c>
      <c r="D36" s="71">
        <v>0</v>
      </c>
      <c r="E36" s="71">
        <v>0</v>
      </c>
      <c r="F36" s="76">
        <v>261377.6</v>
      </c>
      <c r="G36" s="71">
        <v>-245680.59000000003</v>
      </c>
      <c r="H36" s="71">
        <f t="shared" si="5"/>
        <v>15697.00999999998</v>
      </c>
      <c r="I36" s="71">
        <f t="shared" si="2"/>
        <v>1030697.01</v>
      </c>
    </row>
    <row r="37" spans="2:9" x14ac:dyDescent="0.2">
      <c r="B37" s="13" t="s">
        <v>50</v>
      </c>
      <c r="C37" s="71">
        <v>18506112</v>
      </c>
      <c r="D37" s="71">
        <v>15302474.449999999</v>
      </c>
      <c r="E37" s="71">
        <v>0</v>
      </c>
      <c r="F37" s="71">
        <v>634674.07999999984</v>
      </c>
      <c r="G37" s="71">
        <v>-296909.12</v>
      </c>
      <c r="H37" s="71">
        <f t="shared" si="5"/>
        <v>15640239.41</v>
      </c>
      <c r="I37" s="71">
        <f t="shared" si="2"/>
        <v>34146351.409999996</v>
      </c>
    </row>
    <row r="38" spans="2:9" x14ac:dyDescent="0.2">
      <c r="B38" s="13" t="s">
        <v>51</v>
      </c>
      <c r="C38" s="71">
        <v>6460650</v>
      </c>
      <c r="D38" s="71">
        <v>789993.28</v>
      </c>
      <c r="E38" s="71">
        <v>0</v>
      </c>
      <c r="F38" s="71">
        <v>73286</v>
      </c>
      <c r="G38" s="71">
        <v>-148945.64000000001</v>
      </c>
      <c r="H38" s="71">
        <f t="shared" si="5"/>
        <v>714333.64</v>
      </c>
      <c r="I38" s="71">
        <f t="shared" si="2"/>
        <v>7174983.6399999997</v>
      </c>
    </row>
    <row r="39" spans="2:9" x14ac:dyDescent="0.2">
      <c r="B39" s="13" t="s">
        <v>52</v>
      </c>
      <c r="C39" s="71">
        <v>195000</v>
      </c>
      <c r="D39" s="71">
        <v>0</v>
      </c>
      <c r="E39" s="71">
        <v>0</v>
      </c>
      <c r="F39" s="71">
        <v>0</v>
      </c>
      <c r="G39" s="71">
        <v>0</v>
      </c>
      <c r="H39" s="71">
        <f t="shared" si="5"/>
        <v>0</v>
      </c>
      <c r="I39" s="71">
        <f t="shared" si="2"/>
        <v>195000</v>
      </c>
    </row>
    <row r="40" spans="2:9" x14ac:dyDescent="0.2">
      <c r="B40" s="13" t="s">
        <v>53</v>
      </c>
      <c r="C40" s="71">
        <v>1435048</v>
      </c>
      <c r="D40" s="71">
        <v>195700</v>
      </c>
      <c r="E40" s="71">
        <v>0</v>
      </c>
      <c r="F40" s="76">
        <v>221743.22</v>
      </c>
      <c r="G40" s="71">
        <v>-389332.83999999997</v>
      </c>
      <c r="H40" s="71">
        <f t="shared" si="5"/>
        <v>28110.380000000005</v>
      </c>
      <c r="I40" s="71">
        <f t="shared" si="2"/>
        <v>1463158.38</v>
      </c>
    </row>
    <row r="41" spans="2:9" x14ac:dyDescent="0.2">
      <c r="B41" s="14" t="s">
        <v>54</v>
      </c>
      <c r="C41" s="69">
        <f>SUM(C42:C50)</f>
        <v>111787158</v>
      </c>
      <c r="D41" s="69">
        <f t="shared" ref="D41:H41" si="6">SUM(D42:D50)</f>
        <v>46250159.229999997</v>
      </c>
      <c r="E41" s="69">
        <f t="shared" si="6"/>
        <v>-2434102.7200000002</v>
      </c>
      <c r="F41" s="69">
        <f t="shared" si="6"/>
        <v>13272702.120000003</v>
      </c>
      <c r="G41" s="95">
        <f t="shared" si="6"/>
        <v>-13838915.620000001</v>
      </c>
      <c r="H41" s="69">
        <f t="shared" si="6"/>
        <v>43249843.009999998</v>
      </c>
      <c r="I41" s="69">
        <f t="shared" si="2"/>
        <v>155037001.00999999</v>
      </c>
    </row>
    <row r="42" spans="2:9" x14ac:dyDescent="0.2">
      <c r="B42" s="13" t="s">
        <v>55</v>
      </c>
      <c r="C42" s="71">
        <v>5198895</v>
      </c>
      <c r="D42" s="71">
        <v>6500000</v>
      </c>
      <c r="E42" s="71">
        <v>0</v>
      </c>
      <c r="F42" s="76">
        <v>2125357.3000000003</v>
      </c>
      <c r="G42" s="71">
        <v>-943780.61999999988</v>
      </c>
      <c r="H42" s="71">
        <f t="shared" ref="H42:H50" si="7">D42+E42+F42+G42</f>
        <v>7681576.6800000006</v>
      </c>
      <c r="I42" s="71">
        <f t="shared" si="2"/>
        <v>12880471.68</v>
      </c>
    </row>
    <row r="43" spans="2:9" x14ac:dyDescent="0.2">
      <c r="B43" s="13" t="s">
        <v>56</v>
      </c>
      <c r="C43" s="71">
        <v>9109011</v>
      </c>
      <c r="D43" s="71">
        <v>619660</v>
      </c>
      <c r="E43" s="71">
        <v>-428400</v>
      </c>
      <c r="F43" s="76">
        <v>596139.32999999996</v>
      </c>
      <c r="G43" s="71">
        <v>-2400964.7300000004</v>
      </c>
      <c r="H43" s="71">
        <f t="shared" si="7"/>
        <v>-1613565.4000000004</v>
      </c>
      <c r="I43" s="71">
        <f t="shared" si="2"/>
        <v>7495445.5999999996</v>
      </c>
    </row>
    <row r="44" spans="2:9" x14ac:dyDescent="0.2">
      <c r="B44" s="13" t="s">
        <v>57</v>
      </c>
      <c r="C44" s="71">
        <v>18809947</v>
      </c>
      <c r="D44" s="71">
        <v>9416858.5999999978</v>
      </c>
      <c r="E44" s="71">
        <v>0</v>
      </c>
      <c r="F44" s="76">
        <v>5623915.4900000021</v>
      </c>
      <c r="G44" s="71">
        <v>-3845210.0700000003</v>
      </c>
      <c r="H44" s="71">
        <f t="shared" si="7"/>
        <v>11195564.02</v>
      </c>
      <c r="I44" s="71">
        <f t="shared" si="2"/>
        <v>30005511.02</v>
      </c>
    </row>
    <row r="45" spans="2:9" x14ac:dyDescent="0.2">
      <c r="B45" s="13" t="s">
        <v>58</v>
      </c>
      <c r="C45" s="71">
        <v>8632800</v>
      </c>
      <c r="D45" s="71">
        <v>0</v>
      </c>
      <c r="E45" s="71">
        <v>0</v>
      </c>
      <c r="F45" s="71">
        <v>31100</v>
      </c>
      <c r="G45" s="71">
        <v>-571448.43999999994</v>
      </c>
      <c r="H45" s="71">
        <f t="shared" si="7"/>
        <v>-540348.43999999994</v>
      </c>
      <c r="I45" s="71">
        <f t="shared" si="2"/>
        <v>8092451.5600000005</v>
      </c>
    </row>
    <row r="46" spans="2:9" x14ac:dyDescent="0.2">
      <c r="B46" s="13" t="s">
        <v>59</v>
      </c>
      <c r="C46" s="71">
        <v>35393485</v>
      </c>
      <c r="D46" s="71">
        <v>20281579.669999998</v>
      </c>
      <c r="E46" s="71">
        <v>0</v>
      </c>
      <c r="F46" s="76">
        <v>1341844.75</v>
      </c>
      <c r="G46" s="71">
        <v>-940419.7</v>
      </c>
      <c r="H46" s="71">
        <f t="shared" si="7"/>
        <v>20683004.719999999</v>
      </c>
      <c r="I46" s="71">
        <f t="shared" si="2"/>
        <v>56076489.719999999</v>
      </c>
    </row>
    <row r="47" spans="2:9" x14ac:dyDescent="0.2">
      <c r="B47" s="13" t="s">
        <v>60</v>
      </c>
      <c r="C47" s="71">
        <v>10551400</v>
      </c>
      <c r="D47" s="71">
        <v>1230000</v>
      </c>
      <c r="E47" s="71">
        <v>0</v>
      </c>
      <c r="F47" s="71">
        <v>2051200</v>
      </c>
      <c r="G47" s="71">
        <v>-2404074.8600000003</v>
      </c>
      <c r="H47" s="71">
        <f t="shared" si="7"/>
        <v>877125.13999999966</v>
      </c>
      <c r="I47" s="71">
        <f t="shared" si="2"/>
        <v>11428525.140000001</v>
      </c>
    </row>
    <row r="48" spans="2:9" x14ac:dyDescent="0.2">
      <c r="B48" s="13" t="s">
        <v>61</v>
      </c>
      <c r="C48" s="71">
        <v>1788181</v>
      </c>
      <c r="D48" s="71">
        <v>300000</v>
      </c>
      <c r="E48" s="71">
        <v>0</v>
      </c>
      <c r="F48" s="76">
        <v>425977.92000000004</v>
      </c>
      <c r="G48" s="71">
        <v>-421370.12</v>
      </c>
      <c r="H48" s="71">
        <f t="shared" si="7"/>
        <v>304607.80000000005</v>
      </c>
      <c r="I48" s="71">
        <f t="shared" si="2"/>
        <v>2092788.8</v>
      </c>
    </row>
    <row r="49" spans="2:9" x14ac:dyDescent="0.2">
      <c r="B49" s="13" t="s">
        <v>62</v>
      </c>
      <c r="C49" s="71">
        <v>10966471</v>
      </c>
      <c r="D49" s="71">
        <v>7638000</v>
      </c>
      <c r="E49" s="71">
        <v>-2000000</v>
      </c>
      <c r="F49" s="76">
        <v>859411.72</v>
      </c>
      <c r="G49" s="71">
        <v>-730572</v>
      </c>
      <c r="H49" s="71">
        <f t="shared" si="7"/>
        <v>5766839.7199999997</v>
      </c>
      <c r="I49" s="71">
        <f t="shared" si="2"/>
        <v>16733310.719999999</v>
      </c>
    </row>
    <row r="50" spans="2:9" x14ac:dyDescent="0.2">
      <c r="B50" s="13" t="s">
        <v>63</v>
      </c>
      <c r="C50" s="71">
        <v>11336968</v>
      </c>
      <c r="D50" s="71">
        <v>264060.96000000008</v>
      </c>
      <c r="E50" s="71">
        <v>-5702.72</v>
      </c>
      <c r="F50" s="71">
        <v>217755.61000000004</v>
      </c>
      <c r="G50" s="71">
        <v>-1581075.08</v>
      </c>
      <c r="H50" s="71">
        <f t="shared" si="7"/>
        <v>-1104961.23</v>
      </c>
      <c r="I50" s="71">
        <f t="shared" si="2"/>
        <v>10232006.77</v>
      </c>
    </row>
    <row r="51" spans="2:9" x14ac:dyDescent="0.2">
      <c r="B51" s="14" t="s">
        <v>64</v>
      </c>
      <c r="C51" s="69">
        <f>SUM(C52:C60)</f>
        <v>78253086.930000007</v>
      </c>
      <c r="D51" s="69">
        <f t="shared" ref="D51:H51" si="8">SUM(D52:D60)</f>
        <v>34786358.259999998</v>
      </c>
      <c r="E51" s="69">
        <f t="shared" si="8"/>
        <v>0</v>
      </c>
      <c r="F51" s="69">
        <f t="shared" si="8"/>
        <v>8427299.1300000008</v>
      </c>
      <c r="G51" s="95">
        <f t="shared" si="8"/>
        <v>-7909168.5099999988</v>
      </c>
      <c r="H51" s="69">
        <f t="shared" si="8"/>
        <v>35304488.880000003</v>
      </c>
      <c r="I51" s="69">
        <f t="shared" si="2"/>
        <v>113557575.81</v>
      </c>
    </row>
    <row r="52" spans="2:9" x14ac:dyDescent="0.2">
      <c r="B52" s="13" t="s">
        <v>65</v>
      </c>
      <c r="C52" s="71">
        <v>47755505.93</v>
      </c>
      <c r="D52" s="71">
        <v>340000</v>
      </c>
      <c r="E52" s="71">
        <v>0</v>
      </c>
      <c r="F52" s="71">
        <v>0</v>
      </c>
      <c r="G52" s="71">
        <v>0</v>
      </c>
      <c r="H52" s="71">
        <f t="shared" ref="H52:H60" si="9">D52+E52+F52+G52</f>
        <v>340000</v>
      </c>
      <c r="I52" s="71">
        <f t="shared" si="2"/>
        <v>48095505.93</v>
      </c>
    </row>
    <row r="53" spans="2:9" x14ac:dyDescent="0.2">
      <c r="B53" s="13" t="s">
        <v>66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f t="shared" si="9"/>
        <v>0</v>
      </c>
      <c r="I53" s="71">
        <f t="shared" si="2"/>
        <v>0</v>
      </c>
    </row>
    <row r="54" spans="2:9" x14ac:dyDescent="0.2">
      <c r="B54" s="13" t="s">
        <v>67</v>
      </c>
      <c r="C54" s="71">
        <v>565000</v>
      </c>
      <c r="D54" s="71">
        <v>0</v>
      </c>
      <c r="E54" s="71">
        <v>0</v>
      </c>
      <c r="F54" s="71">
        <v>0</v>
      </c>
      <c r="G54" s="71">
        <v>0</v>
      </c>
      <c r="H54" s="71">
        <f t="shared" si="9"/>
        <v>0</v>
      </c>
      <c r="I54" s="71">
        <f t="shared" si="2"/>
        <v>565000</v>
      </c>
    </row>
    <row r="55" spans="2:9" x14ac:dyDescent="0.2">
      <c r="B55" s="13" t="s">
        <v>68</v>
      </c>
      <c r="C55" s="71">
        <v>29932581</v>
      </c>
      <c r="D55" s="71">
        <v>34446358.259999998</v>
      </c>
      <c r="E55" s="71">
        <v>0</v>
      </c>
      <c r="F55" s="71">
        <v>8427299.1300000008</v>
      </c>
      <c r="G55" s="71">
        <v>-7909168.5099999988</v>
      </c>
      <c r="H55" s="71">
        <f t="shared" si="9"/>
        <v>34964488.880000003</v>
      </c>
      <c r="I55" s="71">
        <f t="shared" si="2"/>
        <v>64897069.880000003</v>
      </c>
    </row>
    <row r="56" spans="2:9" x14ac:dyDescent="0.2">
      <c r="B56" s="13" t="s">
        <v>69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71">
        <f t="shared" si="9"/>
        <v>0</v>
      </c>
      <c r="I56" s="71">
        <f t="shared" si="2"/>
        <v>0</v>
      </c>
    </row>
    <row r="57" spans="2:9" x14ac:dyDescent="0.2">
      <c r="B57" s="13" t="s">
        <v>70</v>
      </c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1">
        <f t="shared" si="9"/>
        <v>0</v>
      </c>
      <c r="I57" s="71">
        <f t="shared" si="2"/>
        <v>0</v>
      </c>
    </row>
    <row r="58" spans="2:9" x14ac:dyDescent="0.2">
      <c r="B58" s="13" t="s">
        <v>71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1">
        <f t="shared" si="9"/>
        <v>0</v>
      </c>
      <c r="I58" s="71">
        <f t="shared" si="2"/>
        <v>0</v>
      </c>
    </row>
    <row r="59" spans="2:9" x14ac:dyDescent="0.2">
      <c r="B59" s="13" t="s">
        <v>72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1">
        <f t="shared" si="9"/>
        <v>0</v>
      </c>
      <c r="I59" s="71">
        <f t="shared" si="2"/>
        <v>0</v>
      </c>
    </row>
    <row r="60" spans="2:9" x14ac:dyDescent="0.2">
      <c r="B60" s="13" t="s">
        <v>73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1">
        <f t="shared" si="9"/>
        <v>0</v>
      </c>
      <c r="I60" s="71">
        <f t="shared" si="2"/>
        <v>0</v>
      </c>
    </row>
    <row r="61" spans="2:9" x14ac:dyDescent="0.2">
      <c r="B61" s="14" t="s">
        <v>74</v>
      </c>
      <c r="C61" s="69">
        <f>SUM(C62:C70)</f>
        <v>470000</v>
      </c>
      <c r="D61" s="69">
        <f t="shared" ref="D61:H61" si="10">SUM(D62:D70)</f>
        <v>22334894.140000001</v>
      </c>
      <c r="E61" s="69">
        <f t="shared" si="10"/>
        <v>0</v>
      </c>
      <c r="F61" s="69">
        <f t="shared" si="10"/>
        <v>1000533.01</v>
      </c>
      <c r="G61" s="95">
        <f t="shared" si="10"/>
        <v>-85676.93</v>
      </c>
      <c r="H61" s="69">
        <f t="shared" si="10"/>
        <v>23249750.219999999</v>
      </c>
      <c r="I61" s="69">
        <f t="shared" si="2"/>
        <v>23719750.219999999</v>
      </c>
    </row>
    <row r="62" spans="2:9" x14ac:dyDescent="0.2">
      <c r="B62" s="13" t="s">
        <v>75</v>
      </c>
      <c r="C62" s="71">
        <v>0</v>
      </c>
      <c r="D62" s="71">
        <v>419080</v>
      </c>
      <c r="E62" s="71">
        <v>0</v>
      </c>
      <c r="F62" s="71">
        <v>860856.08</v>
      </c>
      <c r="G62" s="71">
        <v>0</v>
      </c>
      <c r="H62" s="71">
        <f t="shared" ref="H62:H70" si="11">D62+E62+F62+G62</f>
        <v>1279936.08</v>
      </c>
      <c r="I62" s="71">
        <f t="shared" si="2"/>
        <v>1279936.08</v>
      </c>
    </row>
    <row r="63" spans="2:9" x14ac:dyDescent="0.2">
      <c r="B63" s="13" t="s">
        <v>76</v>
      </c>
      <c r="C63" s="71">
        <v>0</v>
      </c>
      <c r="D63" s="71">
        <v>200000</v>
      </c>
      <c r="E63" s="71">
        <v>0</v>
      </c>
      <c r="F63" s="71">
        <v>0</v>
      </c>
      <c r="G63" s="71">
        <v>0</v>
      </c>
      <c r="H63" s="71">
        <f t="shared" si="11"/>
        <v>200000</v>
      </c>
      <c r="I63" s="71">
        <f t="shared" si="2"/>
        <v>200000</v>
      </c>
    </row>
    <row r="64" spans="2:9" x14ac:dyDescent="0.2">
      <c r="B64" s="13" t="s">
        <v>77</v>
      </c>
      <c r="C64" s="71">
        <v>0</v>
      </c>
      <c r="D64" s="71">
        <v>300000</v>
      </c>
      <c r="E64" s="71">
        <v>0</v>
      </c>
      <c r="F64" s="76">
        <v>25000</v>
      </c>
      <c r="G64" s="71">
        <v>0</v>
      </c>
      <c r="H64" s="71">
        <f t="shared" si="11"/>
        <v>325000</v>
      </c>
      <c r="I64" s="71">
        <f t="shared" si="2"/>
        <v>325000</v>
      </c>
    </row>
    <row r="65" spans="2:9" x14ac:dyDescent="0.2">
      <c r="B65" s="13" t="s">
        <v>78</v>
      </c>
      <c r="C65" s="71">
        <v>0</v>
      </c>
      <c r="D65" s="71">
        <v>20966030</v>
      </c>
      <c r="E65" s="71">
        <v>0</v>
      </c>
      <c r="F65" s="71">
        <v>0</v>
      </c>
      <c r="G65" s="71">
        <v>0</v>
      </c>
      <c r="H65" s="71">
        <f t="shared" si="11"/>
        <v>20966030</v>
      </c>
      <c r="I65" s="71">
        <f t="shared" si="2"/>
        <v>20966030</v>
      </c>
    </row>
    <row r="66" spans="2:9" x14ac:dyDescent="0.2">
      <c r="B66" s="13" t="s">
        <v>79</v>
      </c>
      <c r="C66" s="71">
        <v>0</v>
      </c>
      <c r="D66" s="71">
        <v>109784.14</v>
      </c>
      <c r="E66" s="71">
        <v>0</v>
      </c>
      <c r="F66" s="71">
        <v>0</v>
      </c>
      <c r="G66" s="71">
        <v>0</v>
      </c>
      <c r="H66" s="71">
        <f t="shared" si="11"/>
        <v>109784.14</v>
      </c>
      <c r="I66" s="71">
        <f t="shared" si="2"/>
        <v>109784.14</v>
      </c>
    </row>
    <row r="67" spans="2:9" x14ac:dyDescent="0.2">
      <c r="B67" s="13" t="s">
        <v>80</v>
      </c>
      <c r="C67" s="71">
        <v>0</v>
      </c>
      <c r="D67" s="71">
        <v>330000</v>
      </c>
      <c r="E67" s="71">
        <v>0</v>
      </c>
      <c r="F67" s="76">
        <v>50415.93</v>
      </c>
      <c r="G67" s="71">
        <v>-27415.93</v>
      </c>
      <c r="H67" s="71">
        <f t="shared" si="11"/>
        <v>353000</v>
      </c>
      <c r="I67" s="71">
        <f t="shared" si="2"/>
        <v>353000</v>
      </c>
    </row>
    <row r="68" spans="2:9" x14ac:dyDescent="0.2">
      <c r="B68" s="13" t="s">
        <v>81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71">
        <f t="shared" si="11"/>
        <v>0</v>
      </c>
      <c r="I68" s="71">
        <f t="shared" si="2"/>
        <v>0</v>
      </c>
    </row>
    <row r="69" spans="2:9" x14ac:dyDescent="0.2">
      <c r="B69" s="13" t="s">
        <v>82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1">
        <f t="shared" si="11"/>
        <v>0</v>
      </c>
      <c r="I69" s="71">
        <f t="shared" si="2"/>
        <v>0</v>
      </c>
    </row>
    <row r="70" spans="2:9" x14ac:dyDescent="0.2">
      <c r="B70" s="13" t="s">
        <v>83</v>
      </c>
      <c r="C70" s="71">
        <v>470000</v>
      </c>
      <c r="D70" s="71">
        <v>10000</v>
      </c>
      <c r="E70" s="71">
        <v>0</v>
      </c>
      <c r="F70" s="71">
        <v>64261</v>
      </c>
      <c r="G70" s="71">
        <v>-58261</v>
      </c>
      <c r="H70" s="71">
        <f t="shared" si="11"/>
        <v>16000</v>
      </c>
      <c r="I70" s="71">
        <f t="shared" si="2"/>
        <v>486000</v>
      </c>
    </row>
    <row r="71" spans="2:9" x14ac:dyDescent="0.2">
      <c r="B71" s="14" t="s">
        <v>84</v>
      </c>
      <c r="C71" s="69">
        <f>SUM(C72:C74)</f>
        <v>15800000</v>
      </c>
      <c r="D71" s="69">
        <f t="shared" ref="D71:H71" si="12">SUM(D72:D74)</f>
        <v>162880570.41</v>
      </c>
      <c r="E71" s="69">
        <f t="shared" si="12"/>
        <v>-37179.42</v>
      </c>
      <c r="F71" s="69">
        <f t="shared" si="12"/>
        <v>21506705.460000001</v>
      </c>
      <c r="G71" s="95">
        <f t="shared" si="12"/>
        <v>-21456705.460000001</v>
      </c>
      <c r="H71" s="69">
        <f t="shared" si="12"/>
        <v>162893390.99000001</v>
      </c>
      <c r="I71" s="69">
        <f t="shared" si="2"/>
        <v>178693390.99000001</v>
      </c>
    </row>
    <row r="72" spans="2:9" x14ac:dyDescent="0.2">
      <c r="B72" s="13" t="s">
        <v>85</v>
      </c>
      <c r="C72" s="71">
        <v>15200000</v>
      </c>
      <c r="D72" s="76">
        <v>117890752.84</v>
      </c>
      <c r="E72" s="71">
        <v>-37179.42</v>
      </c>
      <c r="F72" s="71">
        <v>9234626.7699999996</v>
      </c>
      <c r="G72" s="71">
        <v>-19575114.300000001</v>
      </c>
      <c r="H72" s="71">
        <f t="shared" ref="H72:H74" si="13">D72+E72+F72+G72</f>
        <v>107513085.89</v>
      </c>
      <c r="I72" s="71">
        <f t="shared" si="2"/>
        <v>122713085.89</v>
      </c>
    </row>
    <row r="73" spans="2:9" x14ac:dyDescent="0.2">
      <c r="B73" s="13" t="s">
        <v>86</v>
      </c>
      <c r="C73" s="71">
        <v>600000</v>
      </c>
      <c r="D73" s="71">
        <v>44989817.57</v>
      </c>
      <c r="E73" s="71">
        <v>0</v>
      </c>
      <c r="F73" s="71">
        <v>12272078.689999999</v>
      </c>
      <c r="G73" s="71">
        <v>-1881591.1600000001</v>
      </c>
      <c r="H73" s="71">
        <f t="shared" si="13"/>
        <v>55380305.099999994</v>
      </c>
      <c r="I73" s="71">
        <f t="shared" si="2"/>
        <v>55980305.099999994</v>
      </c>
    </row>
    <row r="74" spans="2:9" x14ac:dyDescent="0.2">
      <c r="B74" s="13" t="s">
        <v>87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71">
        <f t="shared" si="13"/>
        <v>0</v>
      </c>
      <c r="I74" s="71">
        <f t="shared" si="2"/>
        <v>0</v>
      </c>
    </row>
    <row r="75" spans="2:9" x14ac:dyDescent="0.2">
      <c r="B75" s="14" t="s">
        <v>88</v>
      </c>
      <c r="C75" s="69">
        <f>SUM(C76:C82)</f>
        <v>1700000</v>
      </c>
      <c r="D75" s="69">
        <f t="shared" ref="D75:H75" si="14">SUM(D76:D82)</f>
        <v>1700000</v>
      </c>
      <c r="E75" s="69">
        <f t="shared" si="14"/>
        <v>0</v>
      </c>
      <c r="F75" s="69">
        <f t="shared" si="14"/>
        <v>0</v>
      </c>
      <c r="G75" s="95">
        <f t="shared" si="14"/>
        <v>-1700000</v>
      </c>
      <c r="H75" s="69">
        <f t="shared" si="14"/>
        <v>0</v>
      </c>
      <c r="I75" s="69">
        <f t="shared" si="2"/>
        <v>1700000</v>
      </c>
    </row>
    <row r="76" spans="2:9" x14ac:dyDescent="0.2">
      <c r="B76" s="13" t="s">
        <v>89</v>
      </c>
      <c r="C76" s="70">
        <v>0</v>
      </c>
      <c r="D76" s="70">
        <v>0</v>
      </c>
      <c r="E76" s="70">
        <v>0</v>
      </c>
      <c r="F76" s="70">
        <v>0</v>
      </c>
      <c r="G76" s="97">
        <v>0</v>
      </c>
      <c r="H76" s="71">
        <f t="shared" ref="H76:H81" si="15">D76+E76+F76+G76</f>
        <v>0</v>
      </c>
      <c r="I76" s="70">
        <f t="shared" si="2"/>
        <v>0</v>
      </c>
    </row>
    <row r="77" spans="2:9" x14ac:dyDescent="0.2">
      <c r="B77" s="13" t="s">
        <v>90</v>
      </c>
      <c r="C77" s="70">
        <v>0</v>
      </c>
      <c r="D77" s="70">
        <v>0</v>
      </c>
      <c r="E77" s="70">
        <v>0</v>
      </c>
      <c r="F77" s="70">
        <v>0</v>
      </c>
      <c r="G77" s="97">
        <v>0</v>
      </c>
      <c r="H77" s="71">
        <f t="shared" si="15"/>
        <v>0</v>
      </c>
      <c r="I77" s="70">
        <f t="shared" si="2"/>
        <v>0</v>
      </c>
    </row>
    <row r="78" spans="2:9" x14ac:dyDescent="0.2">
      <c r="B78" s="13" t="s">
        <v>91</v>
      </c>
      <c r="C78" s="70">
        <v>0</v>
      </c>
      <c r="D78" s="70">
        <v>0</v>
      </c>
      <c r="E78" s="70">
        <v>0</v>
      </c>
      <c r="F78" s="70">
        <v>0</v>
      </c>
      <c r="G78" s="97">
        <v>0</v>
      </c>
      <c r="H78" s="71">
        <f t="shared" si="15"/>
        <v>0</v>
      </c>
      <c r="I78" s="70">
        <f t="shared" si="2"/>
        <v>0</v>
      </c>
    </row>
    <row r="79" spans="2:9" x14ac:dyDescent="0.2">
      <c r="B79" s="13" t="s">
        <v>92</v>
      </c>
      <c r="C79" s="70">
        <v>0</v>
      </c>
      <c r="D79" s="70">
        <v>0</v>
      </c>
      <c r="E79" s="70">
        <v>0</v>
      </c>
      <c r="F79" s="70">
        <v>0</v>
      </c>
      <c r="G79" s="97">
        <v>0</v>
      </c>
      <c r="H79" s="71">
        <f t="shared" si="15"/>
        <v>0</v>
      </c>
      <c r="I79" s="70">
        <f t="shared" si="2"/>
        <v>0</v>
      </c>
    </row>
    <row r="80" spans="2:9" x14ac:dyDescent="0.2">
      <c r="B80" s="13" t="s">
        <v>93</v>
      </c>
      <c r="C80" s="70">
        <v>0</v>
      </c>
      <c r="D80" s="70">
        <v>0</v>
      </c>
      <c r="E80" s="70">
        <v>0</v>
      </c>
      <c r="F80" s="70">
        <v>0</v>
      </c>
      <c r="G80" s="97">
        <v>0</v>
      </c>
      <c r="H80" s="71">
        <f t="shared" si="15"/>
        <v>0</v>
      </c>
      <c r="I80" s="70">
        <f t="shared" si="2"/>
        <v>0</v>
      </c>
    </row>
    <row r="81" spans="2:9" x14ac:dyDescent="0.2">
      <c r="B81" s="13" t="s">
        <v>94</v>
      </c>
      <c r="C81" s="70">
        <v>0</v>
      </c>
      <c r="D81" s="70">
        <v>0</v>
      </c>
      <c r="E81" s="70">
        <v>0</v>
      </c>
      <c r="F81" s="70">
        <v>0</v>
      </c>
      <c r="G81" s="97">
        <v>0</v>
      </c>
      <c r="H81" s="71">
        <f t="shared" si="15"/>
        <v>0</v>
      </c>
      <c r="I81" s="70">
        <f t="shared" si="2"/>
        <v>0</v>
      </c>
    </row>
    <row r="82" spans="2:9" x14ac:dyDescent="0.2">
      <c r="B82" s="13" t="s">
        <v>95</v>
      </c>
      <c r="C82" s="71">
        <v>1700000</v>
      </c>
      <c r="D82" s="71">
        <v>1700000</v>
      </c>
      <c r="E82" s="71">
        <v>0</v>
      </c>
      <c r="F82" s="71">
        <v>0</v>
      </c>
      <c r="G82" s="71">
        <v>-1700000</v>
      </c>
      <c r="H82" s="71">
        <f>D82+E82+F82+G82</f>
        <v>0</v>
      </c>
      <c r="I82" s="71">
        <f t="shared" si="2"/>
        <v>1700000</v>
      </c>
    </row>
    <row r="83" spans="2:9" x14ac:dyDescent="0.2">
      <c r="B83" s="14" t="s">
        <v>96</v>
      </c>
      <c r="C83" s="69">
        <f>SUM(C84:C86)</f>
        <v>7350000</v>
      </c>
      <c r="D83" s="69">
        <f t="shared" ref="D83:H83" si="16">SUM(D84:D86)</f>
        <v>500000</v>
      </c>
      <c r="E83" s="69">
        <f t="shared" si="16"/>
        <v>0</v>
      </c>
      <c r="F83" s="69">
        <f t="shared" si="16"/>
        <v>650000</v>
      </c>
      <c r="G83" s="95">
        <f t="shared" si="16"/>
        <v>-5450000</v>
      </c>
      <c r="H83" s="69">
        <f t="shared" si="16"/>
        <v>-4300000</v>
      </c>
      <c r="I83" s="69">
        <f t="shared" si="2"/>
        <v>3050000</v>
      </c>
    </row>
    <row r="84" spans="2:9" x14ac:dyDescent="0.2">
      <c r="B84" s="13" t="s">
        <v>97</v>
      </c>
      <c r="C84" s="70">
        <v>0</v>
      </c>
      <c r="D84" s="71">
        <v>0</v>
      </c>
      <c r="E84" s="71">
        <v>0</v>
      </c>
      <c r="F84" s="71">
        <v>0</v>
      </c>
      <c r="G84" s="71">
        <v>0</v>
      </c>
      <c r="H84" s="71">
        <f t="shared" ref="H84:H86" si="17">D84+E84+F84+G84</f>
        <v>0</v>
      </c>
      <c r="I84" s="70">
        <f t="shared" si="2"/>
        <v>0</v>
      </c>
    </row>
    <row r="85" spans="2:9" x14ac:dyDescent="0.2">
      <c r="B85" s="13" t="s">
        <v>98</v>
      </c>
      <c r="C85" s="70">
        <v>0</v>
      </c>
      <c r="D85" s="71">
        <v>0</v>
      </c>
      <c r="E85" s="71">
        <v>0</v>
      </c>
      <c r="F85" s="71">
        <v>0</v>
      </c>
      <c r="G85" s="71">
        <v>0</v>
      </c>
      <c r="H85" s="71">
        <f t="shared" si="17"/>
        <v>0</v>
      </c>
      <c r="I85" s="70">
        <f t="shared" si="2"/>
        <v>0</v>
      </c>
    </row>
    <row r="86" spans="2:9" x14ac:dyDescent="0.2">
      <c r="B86" s="13" t="s">
        <v>99</v>
      </c>
      <c r="C86" s="71">
        <v>7350000</v>
      </c>
      <c r="D86" s="71">
        <v>500000</v>
      </c>
      <c r="E86" s="71">
        <v>0</v>
      </c>
      <c r="F86" s="71">
        <v>650000</v>
      </c>
      <c r="G86" s="96">
        <v>-5450000</v>
      </c>
      <c r="H86" s="71">
        <f t="shared" si="17"/>
        <v>-4300000</v>
      </c>
      <c r="I86" s="71">
        <f>C86+H86</f>
        <v>3050000</v>
      </c>
    </row>
    <row r="87" spans="2:9" x14ac:dyDescent="0.2">
      <c r="B87" s="14" t="s">
        <v>100</v>
      </c>
      <c r="C87" s="69">
        <f>SUM(C88:C94)</f>
        <v>0</v>
      </c>
      <c r="D87" s="69">
        <f t="shared" ref="D87:H87" si="18">SUM(D88:D94)</f>
        <v>0</v>
      </c>
      <c r="E87" s="69">
        <f t="shared" si="18"/>
        <v>0</v>
      </c>
      <c r="F87" s="69">
        <f t="shared" si="18"/>
        <v>0</v>
      </c>
      <c r="G87" s="95">
        <f t="shared" si="18"/>
        <v>0</v>
      </c>
      <c r="H87" s="69">
        <f t="shared" si="18"/>
        <v>0</v>
      </c>
      <c r="I87" s="69">
        <f t="shared" ref="I87:I150" si="19">C87+H87</f>
        <v>0</v>
      </c>
    </row>
    <row r="88" spans="2:9" x14ac:dyDescent="0.2">
      <c r="B88" s="13" t="s">
        <v>101</v>
      </c>
      <c r="C88" s="70">
        <v>0</v>
      </c>
      <c r="D88" s="70">
        <v>0</v>
      </c>
      <c r="E88" s="70">
        <v>0</v>
      </c>
      <c r="F88" s="70">
        <v>0</v>
      </c>
      <c r="G88" s="97">
        <v>0</v>
      </c>
      <c r="H88" s="70">
        <v>0</v>
      </c>
      <c r="I88" s="70">
        <f t="shared" si="19"/>
        <v>0</v>
      </c>
    </row>
    <row r="89" spans="2:9" x14ac:dyDescent="0.2">
      <c r="B89" s="13" t="s">
        <v>102</v>
      </c>
      <c r="C89" s="70">
        <v>0</v>
      </c>
      <c r="D89" s="70">
        <v>0</v>
      </c>
      <c r="E89" s="70">
        <v>0</v>
      </c>
      <c r="F89" s="70">
        <v>0</v>
      </c>
      <c r="G89" s="97">
        <v>0</v>
      </c>
      <c r="H89" s="70">
        <v>0</v>
      </c>
      <c r="I89" s="70">
        <f t="shared" si="19"/>
        <v>0</v>
      </c>
    </row>
    <row r="90" spans="2:9" x14ac:dyDescent="0.2">
      <c r="B90" s="13" t="s">
        <v>103</v>
      </c>
      <c r="C90" s="70">
        <v>0</v>
      </c>
      <c r="D90" s="70">
        <v>0</v>
      </c>
      <c r="E90" s="70">
        <v>0</v>
      </c>
      <c r="F90" s="70">
        <v>0</v>
      </c>
      <c r="G90" s="97">
        <v>0</v>
      </c>
      <c r="H90" s="70">
        <v>0</v>
      </c>
      <c r="I90" s="70">
        <f t="shared" si="19"/>
        <v>0</v>
      </c>
    </row>
    <row r="91" spans="2:9" x14ac:dyDescent="0.2">
      <c r="B91" s="13" t="s">
        <v>104</v>
      </c>
      <c r="C91" s="70">
        <v>0</v>
      </c>
      <c r="D91" s="70">
        <v>0</v>
      </c>
      <c r="E91" s="70">
        <v>0</v>
      </c>
      <c r="F91" s="70">
        <v>0</v>
      </c>
      <c r="G91" s="97">
        <v>0</v>
      </c>
      <c r="H91" s="70">
        <v>0</v>
      </c>
      <c r="I91" s="70">
        <f t="shared" si="19"/>
        <v>0</v>
      </c>
    </row>
    <row r="92" spans="2:9" x14ac:dyDescent="0.2">
      <c r="B92" s="13" t="s">
        <v>105</v>
      </c>
      <c r="C92" s="70">
        <v>0</v>
      </c>
      <c r="D92" s="70">
        <v>0</v>
      </c>
      <c r="E92" s="70">
        <v>0</v>
      </c>
      <c r="F92" s="70">
        <v>0</v>
      </c>
      <c r="G92" s="97">
        <v>0</v>
      </c>
      <c r="H92" s="70">
        <v>0</v>
      </c>
      <c r="I92" s="70">
        <f t="shared" si="19"/>
        <v>0</v>
      </c>
    </row>
    <row r="93" spans="2:9" x14ac:dyDescent="0.2">
      <c r="B93" s="13" t="s">
        <v>106</v>
      </c>
      <c r="C93" s="70">
        <v>0</v>
      </c>
      <c r="D93" s="70">
        <v>0</v>
      </c>
      <c r="E93" s="70">
        <v>0</v>
      </c>
      <c r="F93" s="70">
        <v>0</v>
      </c>
      <c r="G93" s="97">
        <v>0</v>
      </c>
      <c r="H93" s="70">
        <v>0</v>
      </c>
      <c r="I93" s="70">
        <f t="shared" si="19"/>
        <v>0</v>
      </c>
    </row>
    <row r="94" spans="2:9" x14ac:dyDescent="0.2">
      <c r="B94" s="13" t="s">
        <v>107</v>
      </c>
      <c r="C94" s="70">
        <v>0</v>
      </c>
      <c r="D94" s="70">
        <v>0</v>
      </c>
      <c r="E94" s="70">
        <v>0</v>
      </c>
      <c r="F94" s="70">
        <v>0</v>
      </c>
      <c r="G94" s="97">
        <v>0</v>
      </c>
      <c r="H94" s="70">
        <v>0</v>
      </c>
      <c r="I94" s="70">
        <f t="shared" si="19"/>
        <v>0</v>
      </c>
    </row>
    <row r="95" spans="2:9" x14ac:dyDescent="0.2">
      <c r="B95" s="7"/>
      <c r="C95" s="70"/>
      <c r="D95" s="70"/>
      <c r="E95" s="70"/>
      <c r="F95" s="70"/>
      <c r="G95" s="97"/>
      <c r="H95" s="70"/>
      <c r="I95" s="70"/>
    </row>
    <row r="96" spans="2:9" x14ac:dyDescent="0.2">
      <c r="B96" s="11" t="s">
        <v>108</v>
      </c>
      <c r="C96" s="3">
        <f>SUM(C97,C105,C115,C125,C135,C145,C149,C157,C161)</f>
        <v>239690599.03999996</v>
      </c>
      <c r="D96" s="3">
        <f>SUM(D97,D105,D115,D125,D135,D145,D149,D157,D161)</f>
        <v>321895216.32999998</v>
      </c>
      <c r="E96" s="3">
        <f t="shared" ref="E96" si="20">SUM(E97,E105,E115,E125,E135,E145,E149,E157,E161)</f>
        <v>-8954874.5099999998</v>
      </c>
      <c r="F96" s="3">
        <f t="shared" ref="F96" si="21">SUM(F97,F105,F115,F125,F135,F145,F149,F157,F161)</f>
        <v>74049649.469999999</v>
      </c>
      <c r="G96" s="94">
        <f t="shared" ref="G96" si="22">SUM(G97,G105,G115,G125,G135,G145,G149,G157,G161)</f>
        <v>-74049649.469999984</v>
      </c>
      <c r="H96" s="3">
        <f t="shared" ref="H96" si="23">SUM(H97,H105,H115,H125,H135,H145,H149,H157,H161)</f>
        <v>312940341.81999999</v>
      </c>
      <c r="I96" s="3">
        <f t="shared" si="19"/>
        <v>552630940.8599999</v>
      </c>
    </row>
    <row r="97" spans="2:9" x14ac:dyDescent="0.2">
      <c r="B97" s="14" t="s">
        <v>36</v>
      </c>
      <c r="C97" s="69">
        <f>SUM(C98:C104)</f>
        <v>148786219</v>
      </c>
      <c r="D97" s="69">
        <f t="shared" ref="D97" si="24">SUM(D98:D104)</f>
        <v>3652634.04</v>
      </c>
      <c r="E97" s="69">
        <f t="shared" ref="E97" si="25">SUM(E98:E104)</f>
        <v>0</v>
      </c>
      <c r="F97" s="69">
        <f t="shared" ref="F97" si="26">SUM(F98:F104)</f>
        <v>7634648.4399999995</v>
      </c>
      <c r="G97" s="95">
        <f t="shared" ref="G97" si="27">SUM(G98:G104)</f>
        <v>-13096340.35</v>
      </c>
      <c r="H97" s="69">
        <f t="shared" ref="H97" si="28">SUM(H98:H104)</f>
        <v>-1809057.8699999992</v>
      </c>
      <c r="I97" s="69">
        <f t="shared" si="19"/>
        <v>146977161.13</v>
      </c>
    </row>
    <row r="98" spans="2:9" x14ac:dyDescent="0.2">
      <c r="B98" s="13" t="s">
        <v>37</v>
      </c>
      <c r="C98" s="71">
        <v>46042814</v>
      </c>
      <c r="D98" s="71">
        <v>0</v>
      </c>
      <c r="E98" s="71">
        <v>0</v>
      </c>
      <c r="F98" s="71">
        <v>30327.72</v>
      </c>
      <c r="G98" s="71">
        <v>-4582313.47</v>
      </c>
      <c r="H98" s="71">
        <f t="shared" ref="H98:H104" si="29">D98+E98+F98+G98</f>
        <v>-4551985.75</v>
      </c>
      <c r="I98" s="71">
        <f t="shared" si="19"/>
        <v>41490828.25</v>
      </c>
    </row>
    <row r="99" spans="2:9" x14ac:dyDescent="0.2">
      <c r="B99" s="13" t="s">
        <v>38</v>
      </c>
      <c r="C99" s="71">
        <v>2884536</v>
      </c>
      <c r="D99" s="71">
        <v>176470.58</v>
      </c>
      <c r="E99" s="71">
        <v>0</v>
      </c>
      <c r="F99" s="71">
        <v>2122867.8600000003</v>
      </c>
      <c r="G99" s="71">
        <v>-3878.49</v>
      </c>
      <c r="H99" s="71">
        <f t="shared" si="29"/>
        <v>2295459.9500000002</v>
      </c>
      <c r="I99" s="71">
        <f t="shared" si="19"/>
        <v>5179995.95</v>
      </c>
    </row>
    <row r="100" spans="2:9" x14ac:dyDescent="0.2">
      <c r="B100" s="13" t="s">
        <v>39</v>
      </c>
      <c r="C100" s="71">
        <v>16823637</v>
      </c>
      <c r="D100" s="76">
        <v>3476163.46</v>
      </c>
      <c r="E100" s="71">
        <v>0</v>
      </c>
      <c r="F100" s="71">
        <v>3638541</v>
      </c>
      <c r="G100" s="71">
        <v>-2019491.38</v>
      </c>
      <c r="H100" s="71">
        <f t="shared" si="29"/>
        <v>5095213.08</v>
      </c>
      <c r="I100" s="71">
        <f t="shared" si="19"/>
        <v>21918850.079999998</v>
      </c>
    </row>
    <row r="101" spans="2:9" x14ac:dyDescent="0.2">
      <c r="B101" s="13" t="s">
        <v>40</v>
      </c>
      <c r="C101" s="71">
        <v>26979985</v>
      </c>
      <c r="D101" s="71">
        <v>0</v>
      </c>
      <c r="E101" s="71">
        <v>0</v>
      </c>
      <c r="F101" s="71">
        <v>1791887.59</v>
      </c>
      <c r="G101" s="71">
        <v>-408509.57999999996</v>
      </c>
      <c r="H101" s="71">
        <f t="shared" si="29"/>
        <v>1383378.0100000002</v>
      </c>
      <c r="I101" s="71">
        <f t="shared" si="19"/>
        <v>28363363.010000002</v>
      </c>
    </row>
    <row r="102" spans="2:9" x14ac:dyDescent="0.2">
      <c r="B102" s="13" t="s">
        <v>41</v>
      </c>
      <c r="C102" s="71">
        <v>56055247</v>
      </c>
      <c r="D102" s="71">
        <v>0</v>
      </c>
      <c r="E102" s="71">
        <v>0</v>
      </c>
      <c r="F102" s="71">
        <v>51024.27</v>
      </c>
      <c r="G102" s="71">
        <v>-6082147.4299999997</v>
      </c>
      <c r="H102" s="71">
        <f t="shared" si="29"/>
        <v>-6031123.1600000001</v>
      </c>
      <c r="I102" s="71">
        <f t="shared" si="19"/>
        <v>50024123.840000004</v>
      </c>
    </row>
    <row r="103" spans="2:9" x14ac:dyDescent="0.2">
      <c r="B103" s="13" t="s">
        <v>42</v>
      </c>
      <c r="C103" s="71">
        <v>0</v>
      </c>
      <c r="D103" s="71">
        <v>0</v>
      </c>
      <c r="E103" s="71">
        <v>0</v>
      </c>
      <c r="F103" s="71">
        <v>0</v>
      </c>
      <c r="G103" s="71">
        <v>0</v>
      </c>
      <c r="H103" s="71">
        <f t="shared" si="29"/>
        <v>0</v>
      </c>
      <c r="I103" s="71">
        <f t="shared" si="19"/>
        <v>0</v>
      </c>
    </row>
    <row r="104" spans="2:9" x14ac:dyDescent="0.2">
      <c r="B104" s="13" t="s">
        <v>43</v>
      </c>
      <c r="C104" s="71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f t="shared" si="29"/>
        <v>0</v>
      </c>
      <c r="I104" s="71">
        <f t="shared" si="19"/>
        <v>0</v>
      </c>
    </row>
    <row r="105" spans="2:9" x14ac:dyDescent="0.2">
      <c r="B105" s="14" t="s">
        <v>44</v>
      </c>
      <c r="C105" s="69">
        <f>SUM(C106:C114)</f>
        <v>15775299.199999999</v>
      </c>
      <c r="D105" s="69">
        <f t="shared" ref="D105:H105" si="30">SUM(D106:D114)</f>
        <v>1802567</v>
      </c>
      <c r="E105" s="69">
        <f t="shared" si="30"/>
        <v>0</v>
      </c>
      <c r="F105" s="69">
        <f t="shared" si="30"/>
        <v>684937.74</v>
      </c>
      <c r="G105" s="95">
        <f t="shared" si="30"/>
        <v>-196596.28</v>
      </c>
      <c r="H105" s="69">
        <f t="shared" si="30"/>
        <v>2290908.46</v>
      </c>
      <c r="I105" s="69">
        <f t="shared" si="19"/>
        <v>18066207.66</v>
      </c>
    </row>
    <row r="106" spans="2:9" x14ac:dyDescent="0.2">
      <c r="B106" s="13" t="s">
        <v>45</v>
      </c>
      <c r="C106" s="71">
        <v>0</v>
      </c>
      <c r="D106" s="71">
        <v>13500</v>
      </c>
      <c r="E106" s="71">
        <v>0</v>
      </c>
      <c r="F106" s="71">
        <v>0</v>
      </c>
      <c r="G106" s="71">
        <v>0</v>
      </c>
      <c r="H106" s="71">
        <f t="shared" ref="H106:H114" si="31">D106+E106+F106+G106</f>
        <v>13500</v>
      </c>
      <c r="I106" s="71">
        <f t="shared" si="19"/>
        <v>13500</v>
      </c>
    </row>
    <row r="107" spans="2:9" x14ac:dyDescent="0.2">
      <c r="B107" s="13" t="s">
        <v>46</v>
      </c>
      <c r="C107" s="71">
        <v>4000000</v>
      </c>
      <c r="D107" s="71">
        <v>730000</v>
      </c>
      <c r="E107" s="71">
        <v>0</v>
      </c>
      <c r="F107" s="71">
        <v>0</v>
      </c>
      <c r="G107" s="71">
        <v>-13170.800000000001</v>
      </c>
      <c r="H107" s="71">
        <f t="shared" si="31"/>
        <v>716829.2</v>
      </c>
      <c r="I107" s="71">
        <f t="shared" si="19"/>
        <v>4716829.2</v>
      </c>
    </row>
    <row r="108" spans="2:9" x14ac:dyDescent="0.2">
      <c r="B108" s="13" t="s">
        <v>47</v>
      </c>
      <c r="C108" s="71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f t="shared" si="31"/>
        <v>0</v>
      </c>
      <c r="I108" s="71">
        <f t="shared" si="19"/>
        <v>0</v>
      </c>
    </row>
    <row r="109" spans="2:9" x14ac:dyDescent="0.2">
      <c r="B109" s="13" t="s">
        <v>48</v>
      </c>
      <c r="C109" s="71">
        <v>0</v>
      </c>
      <c r="D109" s="71">
        <v>54067</v>
      </c>
      <c r="E109" s="71">
        <v>0</v>
      </c>
      <c r="F109" s="71">
        <v>0</v>
      </c>
      <c r="G109" s="71">
        <v>0</v>
      </c>
      <c r="H109" s="71">
        <f t="shared" si="31"/>
        <v>54067</v>
      </c>
      <c r="I109" s="71">
        <f t="shared" si="19"/>
        <v>54067</v>
      </c>
    </row>
    <row r="110" spans="2:9" x14ac:dyDescent="0.2">
      <c r="B110" s="15" t="s">
        <v>49</v>
      </c>
      <c r="C110" s="71">
        <v>0</v>
      </c>
      <c r="D110" s="71">
        <v>3000</v>
      </c>
      <c r="E110" s="71">
        <v>0</v>
      </c>
      <c r="F110" s="71">
        <v>0</v>
      </c>
      <c r="G110" s="71">
        <v>-1442.46</v>
      </c>
      <c r="H110" s="71">
        <f t="shared" si="31"/>
        <v>1557.54</v>
      </c>
      <c r="I110" s="71">
        <f t="shared" si="19"/>
        <v>1557.54</v>
      </c>
    </row>
    <row r="111" spans="2:9" x14ac:dyDescent="0.2">
      <c r="B111" s="13" t="s">
        <v>50</v>
      </c>
      <c r="C111" s="71">
        <v>11775299.199999999</v>
      </c>
      <c r="D111" s="71">
        <v>805000</v>
      </c>
      <c r="E111" s="71">
        <v>0</v>
      </c>
      <c r="F111" s="71">
        <v>677553.74</v>
      </c>
      <c r="G111" s="71">
        <v>-181976.68</v>
      </c>
      <c r="H111" s="71">
        <f t="shared" si="31"/>
        <v>1300577.06</v>
      </c>
      <c r="I111" s="71">
        <f t="shared" si="19"/>
        <v>13075876.26</v>
      </c>
    </row>
    <row r="112" spans="2:9" x14ac:dyDescent="0.2">
      <c r="B112" s="13" t="s">
        <v>51</v>
      </c>
      <c r="C112" s="71">
        <v>0</v>
      </c>
      <c r="D112" s="71">
        <v>116000</v>
      </c>
      <c r="E112" s="71">
        <v>0</v>
      </c>
      <c r="F112" s="71">
        <v>0</v>
      </c>
      <c r="G112" s="71">
        <v>-2.13</v>
      </c>
      <c r="H112" s="71">
        <f t="shared" si="31"/>
        <v>115997.87</v>
      </c>
      <c r="I112" s="71">
        <f t="shared" si="19"/>
        <v>115997.87</v>
      </c>
    </row>
    <row r="113" spans="2:9" x14ac:dyDescent="0.2">
      <c r="B113" s="13" t="s">
        <v>52</v>
      </c>
      <c r="C113" s="71">
        <v>0</v>
      </c>
      <c r="D113" s="71">
        <v>0</v>
      </c>
      <c r="E113" s="71">
        <v>0</v>
      </c>
      <c r="F113" s="71">
        <v>0</v>
      </c>
      <c r="G113" s="71">
        <v>0</v>
      </c>
      <c r="H113" s="71">
        <f t="shared" si="31"/>
        <v>0</v>
      </c>
      <c r="I113" s="71">
        <f t="shared" si="19"/>
        <v>0</v>
      </c>
    </row>
    <row r="114" spans="2:9" x14ac:dyDescent="0.2">
      <c r="B114" s="13" t="s">
        <v>53</v>
      </c>
      <c r="C114" s="71">
        <v>0</v>
      </c>
      <c r="D114" s="71">
        <v>81000</v>
      </c>
      <c r="E114" s="71">
        <v>0</v>
      </c>
      <c r="F114" s="71">
        <v>7384</v>
      </c>
      <c r="G114" s="71">
        <v>-4.21</v>
      </c>
      <c r="H114" s="71">
        <f t="shared" si="31"/>
        <v>88379.79</v>
      </c>
      <c r="I114" s="71">
        <f t="shared" si="19"/>
        <v>88379.79</v>
      </c>
    </row>
    <row r="115" spans="2:9" x14ac:dyDescent="0.2">
      <c r="B115" s="14" t="s">
        <v>54</v>
      </c>
      <c r="C115" s="69">
        <f>SUM(C116:C124)</f>
        <v>9408189</v>
      </c>
      <c r="D115" s="69">
        <f t="shared" ref="D115:H115" si="32">SUM(D116:D124)</f>
        <v>205999034.56</v>
      </c>
      <c r="E115" s="69">
        <f t="shared" si="32"/>
        <v>-1428000</v>
      </c>
      <c r="F115" s="69">
        <f t="shared" si="32"/>
        <v>9375337.3000000007</v>
      </c>
      <c r="G115" s="95">
        <f t="shared" si="32"/>
        <v>-22906.09</v>
      </c>
      <c r="H115" s="69">
        <f t="shared" si="32"/>
        <v>213923465.76999998</v>
      </c>
      <c r="I115" s="69">
        <f t="shared" si="19"/>
        <v>223331654.76999998</v>
      </c>
    </row>
    <row r="116" spans="2:9" x14ac:dyDescent="0.2">
      <c r="B116" s="13" t="s">
        <v>55</v>
      </c>
      <c r="C116" s="71">
        <v>9194261</v>
      </c>
      <c r="D116" s="71">
        <v>1866356.24</v>
      </c>
      <c r="E116" s="71">
        <v>0</v>
      </c>
      <c r="F116" s="71">
        <v>9375337.3000000007</v>
      </c>
      <c r="G116" s="71">
        <v>0</v>
      </c>
      <c r="H116" s="71">
        <f t="shared" ref="H116:H124" si="33">D116+E116+F116+G116</f>
        <v>11241693.540000001</v>
      </c>
      <c r="I116" s="71">
        <f t="shared" si="19"/>
        <v>20435954.539999999</v>
      </c>
    </row>
    <row r="117" spans="2:9" x14ac:dyDescent="0.2">
      <c r="B117" s="13" t="s">
        <v>56</v>
      </c>
      <c r="C117" s="71">
        <v>0</v>
      </c>
      <c r="D117" s="71">
        <v>1456000</v>
      </c>
      <c r="E117" s="71">
        <v>-1428000</v>
      </c>
      <c r="F117" s="71">
        <v>0</v>
      </c>
      <c r="G117" s="71">
        <v>0</v>
      </c>
      <c r="H117" s="71">
        <f t="shared" si="33"/>
        <v>28000</v>
      </c>
      <c r="I117" s="71">
        <f t="shared" si="19"/>
        <v>28000</v>
      </c>
    </row>
    <row r="118" spans="2:9" x14ac:dyDescent="0.2">
      <c r="B118" s="13" t="s">
        <v>57</v>
      </c>
      <c r="C118" s="71">
        <v>213928</v>
      </c>
      <c r="D118" s="71">
        <v>185589678.31999999</v>
      </c>
      <c r="E118" s="71">
        <v>0</v>
      </c>
      <c r="F118" s="71">
        <v>0</v>
      </c>
      <c r="G118" s="71">
        <v>0</v>
      </c>
      <c r="H118" s="71">
        <f t="shared" si="33"/>
        <v>185589678.31999999</v>
      </c>
      <c r="I118" s="71">
        <f t="shared" si="19"/>
        <v>185803606.31999999</v>
      </c>
    </row>
    <row r="119" spans="2:9" x14ac:dyDescent="0.2">
      <c r="B119" s="13" t="s">
        <v>58</v>
      </c>
      <c r="C119" s="71">
        <v>0</v>
      </c>
      <c r="D119" s="71">
        <v>32000</v>
      </c>
      <c r="E119" s="71">
        <v>0</v>
      </c>
      <c r="F119" s="71">
        <v>0</v>
      </c>
      <c r="G119" s="71">
        <v>-0.09</v>
      </c>
      <c r="H119" s="71">
        <f t="shared" si="33"/>
        <v>31999.91</v>
      </c>
      <c r="I119" s="71">
        <f t="shared" si="19"/>
        <v>31999.91</v>
      </c>
    </row>
    <row r="120" spans="2:9" x14ac:dyDescent="0.2">
      <c r="B120" s="13" t="s">
        <v>59</v>
      </c>
      <c r="C120" s="71">
        <v>0</v>
      </c>
      <c r="D120" s="71">
        <v>1515000</v>
      </c>
      <c r="E120" s="71">
        <v>0</v>
      </c>
      <c r="F120" s="71">
        <v>0</v>
      </c>
      <c r="G120" s="71">
        <v>-22906</v>
      </c>
      <c r="H120" s="71">
        <f t="shared" si="33"/>
        <v>1492094</v>
      </c>
      <c r="I120" s="71">
        <f t="shared" si="19"/>
        <v>1492094</v>
      </c>
    </row>
    <row r="121" spans="2:9" x14ac:dyDescent="0.2">
      <c r="B121" s="13" t="s">
        <v>60</v>
      </c>
      <c r="C121" s="71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f t="shared" si="33"/>
        <v>0</v>
      </c>
      <c r="I121" s="71">
        <f t="shared" si="19"/>
        <v>0</v>
      </c>
    </row>
    <row r="122" spans="2:9" x14ac:dyDescent="0.2">
      <c r="B122" s="13" t="s">
        <v>61</v>
      </c>
      <c r="C122" s="71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f t="shared" si="33"/>
        <v>0</v>
      </c>
      <c r="I122" s="71">
        <f t="shared" si="19"/>
        <v>0</v>
      </c>
    </row>
    <row r="123" spans="2:9" x14ac:dyDescent="0.2">
      <c r="B123" s="13" t="s">
        <v>62</v>
      </c>
      <c r="C123" s="71">
        <v>0</v>
      </c>
      <c r="D123" s="71">
        <v>15540000</v>
      </c>
      <c r="E123" s="71">
        <v>0</v>
      </c>
      <c r="F123" s="71">
        <v>0</v>
      </c>
      <c r="G123" s="71">
        <v>0</v>
      </c>
      <c r="H123" s="71">
        <f t="shared" si="33"/>
        <v>15540000</v>
      </c>
      <c r="I123" s="71">
        <f t="shared" si="19"/>
        <v>15540000</v>
      </c>
    </row>
    <row r="124" spans="2:9" x14ac:dyDescent="0.2">
      <c r="B124" s="13" t="s">
        <v>63</v>
      </c>
      <c r="C124" s="71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f t="shared" si="33"/>
        <v>0</v>
      </c>
      <c r="I124" s="71">
        <f t="shared" si="19"/>
        <v>0</v>
      </c>
    </row>
    <row r="125" spans="2:9" x14ac:dyDescent="0.2">
      <c r="B125" s="14" t="s">
        <v>64</v>
      </c>
      <c r="C125" s="69">
        <f>SUM(C126:C134)</f>
        <v>3166853.04</v>
      </c>
      <c r="D125" s="69">
        <f t="shared" ref="D125:H125" si="34">SUM(D126:D134)</f>
        <v>462000</v>
      </c>
      <c r="E125" s="69">
        <f t="shared" si="34"/>
        <v>0</v>
      </c>
      <c r="F125" s="69">
        <f t="shared" si="34"/>
        <v>0</v>
      </c>
      <c r="G125" s="95">
        <f t="shared" si="34"/>
        <v>0</v>
      </c>
      <c r="H125" s="69">
        <f t="shared" si="34"/>
        <v>462000</v>
      </c>
      <c r="I125" s="69">
        <f t="shared" si="19"/>
        <v>3628853.04</v>
      </c>
    </row>
    <row r="126" spans="2:9" x14ac:dyDescent="0.2">
      <c r="B126" s="13" t="s">
        <v>65</v>
      </c>
      <c r="C126" s="71">
        <v>3166853.04</v>
      </c>
      <c r="D126" s="71">
        <v>0</v>
      </c>
      <c r="E126" s="71">
        <v>0</v>
      </c>
      <c r="F126" s="71">
        <v>0</v>
      </c>
      <c r="G126" s="71">
        <v>0</v>
      </c>
      <c r="H126" s="71">
        <f t="shared" ref="H126:H134" si="35">D126+E126+F126+G126</f>
        <v>0</v>
      </c>
      <c r="I126" s="71">
        <f t="shared" si="19"/>
        <v>3166853.04</v>
      </c>
    </row>
    <row r="127" spans="2:9" x14ac:dyDescent="0.2">
      <c r="B127" s="13" t="s">
        <v>66</v>
      </c>
      <c r="C127" s="71">
        <v>0</v>
      </c>
      <c r="D127" s="71">
        <v>0</v>
      </c>
      <c r="E127" s="71">
        <v>0</v>
      </c>
      <c r="F127" s="71">
        <v>0</v>
      </c>
      <c r="G127" s="71">
        <v>0</v>
      </c>
      <c r="H127" s="71">
        <f t="shared" si="35"/>
        <v>0</v>
      </c>
      <c r="I127" s="71">
        <f t="shared" si="19"/>
        <v>0</v>
      </c>
    </row>
    <row r="128" spans="2:9" x14ac:dyDescent="0.2">
      <c r="B128" s="13" t="s">
        <v>67</v>
      </c>
      <c r="C128" s="71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f t="shared" si="35"/>
        <v>0</v>
      </c>
      <c r="I128" s="71">
        <f t="shared" si="19"/>
        <v>0</v>
      </c>
    </row>
    <row r="129" spans="2:9" x14ac:dyDescent="0.2">
      <c r="B129" s="13" t="s">
        <v>68</v>
      </c>
      <c r="C129" s="71">
        <v>0</v>
      </c>
      <c r="D129" s="71">
        <v>462000</v>
      </c>
      <c r="E129" s="71">
        <v>0</v>
      </c>
      <c r="F129" s="71">
        <v>0</v>
      </c>
      <c r="G129" s="71">
        <v>0</v>
      </c>
      <c r="H129" s="71">
        <f t="shared" si="35"/>
        <v>462000</v>
      </c>
      <c r="I129" s="71">
        <f t="shared" si="19"/>
        <v>462000</v>
      </c>
    </row>
    <row r="130" spans="2:9" x14ac:dyDescent="0.2">
      <c r="B130" s="13" t="s">
        <v>69</v>
      </c>
      <c r="C130" s="71">
        <v>0</v>
      </c>
      <c r="D130" s="71">
        <v>0</v>
      </c>
      <c r="E130" s="71">
        <v>0</v>
      </c>
      <c r="F130" s="71">
        <v>0</v>
      </c>
      <c r="G130" s="71">
        <v>0</v>
      </c>
      <c r="H130" s="71">
        <f t="shared" si="35"/>
        <v>0</v>
      </c>
      <c r="I130" s="71">
        <f t="shared" si="19"/>
        <v>0</v>
      </c>
    </row>
    <row r="131" spans="2:9" x14ac:dyDescent="0.2">
      <c r="B131" s="13" t="s">
        <v>70</v>
      </c>
      <c r="C131" s="71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f t="shared" si="35"/>
        <v>0</v>
      </c>
      <c r="I131" s="71">
        <f t="shared" si="19"/>
        <v>0</v>
      </c>
    </row>
    <row r="132" spans="2:9" x14ac:dyDescent="0.2">
      <c r="B132" s="13" t="s">
        <v>71</v>
      </c>
      <c r="C132" s="71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f t="shared" si="35"/>
        <v>0</v>
      </c>
      <c r="I132" s="71">
        <f t="shared" si="19"/>
        <v>0</v>
      </c>
    </row>
    <row r="133" spans="2:9" x14ac:dyDescent="0.2">
      <c r="B133" s="13" t="s">
        <v>72</v>
      </c>
      <c r="C133" s="71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f t="shared" si="35"/>
        <v>0</v>
      </c>
      <c r="I133" s="71">
        <f t="shared" si="19"/>
        <v>0</v>
      </c>
    </row>
    <row r="134" spans="2:9" x14ac:dyDescent="0.2">
      <c r="B134" s="13" t="s">
        <v>73</v>
      </c>
      <c r="C134" s="71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f t="shared" si="35"/>
        <v>0</v>
      </c>
      <c r="I134" s="71">
        <f t="shared" si="19"/>
        <v>0</v>
      </c>
    </row>
    <row r="135" spans="2:9" x14ac:dyDescent="0.2">
      <c r="B135" s="14" t="s">
        <v>74</v>
      </c>
      <c r="C135" s="69">
        <f>SUM(C136:C144)</f>
        <v>0</v>
      </c>
      <c r="D135" s="69">
        <f t="shared" ref="D135:H135" si="36">SUM(D136:D144)</f>
        <v>4330672</v>
      </c>
      <c r="E135" s="69">
        <f t="shared" si="36"/>
        <v>0</v>
      </c>
      <c r="F135" s="69">
        <f t="shared" si="36"/>
        <v>14616</v>
      </c>
      <c r="G135" s="95">
        <f t="shared" si="36"/>
        <v>-22000</v>
      </c>
      <c r="H135" s="69">
        <f t="shared" si="36"/>
        <v>4323288</v>
      </c>
      <c r="I135" s="69">
        <f t="shared" si="19"/>
        <v>4323288</v>
      </c>
    </row>
    <row r="136" spans="2:9" x14ac:dyDescent="0.2">
      <c r="B136" s="13" t="s">
        <v>75</v>
      </c>
      <c r="C136" s="70">
        <v>0</v>
      </c>
      <c r="D136" s="74">
        <v>103500</v>
      </c>
      <c r="E136" s="74">
        <v>0</v>
      </c>
      <c r="F136" s="74">
        <v>0</v>
      </c>
      <c r="G136" s="98">
        <v>0</v>
      </c>
      <c r="H136" s="71">
        <f t="shared" ref="H136:H144" si="37">D136+E136+F136+G136</f>
        <v>103500</v>
      </c>
      <c r="I136" s="70">
        <f t="shared" si="19"/>
        <v>103500</v>
      </c>
    </row>
    <row r="137" spans="2:9" x14ac:dyDescent="0.2">
      <c r="B137" s="13" t="s">
        <v>76</v>
      </c>
      <c r="C137" s="70">
        <v>0</v>
      </c>
      <c r="D137" s="74">
        <v>202000</v>
      </c>
      <c r="E137" s="74">
        <v>0</v>
      </c>
      <c r="F137" s="74">
        <v>0</v>
      </c>
      <c r="G137" s="98">
        <v>0</v>
      </c>
      <c r="H137" s="71">
        <f t="shared" si="37"/>
        <v>202000</v>
      </c>
      <c r="I137" s="70">
        <f t="shared" si="19"/>
        <v>202000</v>
      </c>
    </row>
    <row r="138" spans="2:9" x14ac:dyDescent="0.2">
      <c r="B138" s="13" t="s">
        <v>77</v>
      </c>
      <c r="C138" s="70">
        <v>0</v>
      </c>
      <c r="D138" s="74">
        <v>0</v>
      </c>
      <c r="E138" s="74">
        <v>0</v>
      </c>
      <c r="F138" s="74">
        <v>0</v>
      </c>
      <c r="G138" s="98">
        <v>0</v>
      </c>
      <c r="H138" s="71">
        <f t="shared" si="37"/>
        <v>0</v>
      </c>
      <c r="I138" s="70">
        <f t="shared" si="19"/>
        <v>0</v>
      </c>
    </row>
    <row r="139" spans="2:9" x14ac:dyDescent="0.2">
      <c r="B139" s="13" t="s">
        <v>78</v>
      </c>
      <c r="C139" s="70">
        <v>0</v>
      </c>
      <c r="D139" s="74">
        <v>3948172</v>
      </c>
      <c r="E139" s="74">
        <v>0</v>
      </c>
      <c r="F139" s="74">
        <v>0</v>
      </c>
      <c r="G139" s="98">
        <v>0</v>
      </c>
      <c r="H139" s="71">
        <f t="shared" si="37"/>
        <v>3948172</v>
      </c>
      <c r="I139" s="70">
        <f t="shared" si="19"/>
        <v>3948172</v>
      </c>
    </row>
    <row r="140" spans="2:9" x14ac:dyDescent="0.2">
      <c r="B140" s="13" t="s">
        <v>79</v>
      </c>
      <c r="C140" s="70">
        <v>0</v>
      </c>
      <c r="D140" s="74">
        <v>0</v>
      </c>
      <c r="E140" s="74">
        <v>0</v>
      </c>
      <c r="F140" s="74">
        <v>0</v>
      </c>
      <c r="G140" s="98">
        <v>0</v>
      </c>
      <c r="H140" s="71">
        <f t="shared" si="37"/>
        <v>0</v>
      </c>
      <c r="I140" s="70">
        <f t="shared" si="19"/>
        <v>0</v>
      </c>
    </row>
    <row r="141" spans="2:9" x14ac:dyDescent="0.2">
      <c r="B141" s="13" t="s">
        <v>80</v>
      </c>
      <c r="C141" s="70">
        <v>0</v>
      </c>
      <c r="D141" s="74">
        <v>77000</v>
      </c>
      <c r="E141" s="74">
        <v>0</v>
      </c>
      <c r="F141" s="74">
        <v>14616</v>
      </c>
      <c r="G141" s="98">
        <v>-22000</v>
      </c>
      <c r="H141" s="71">
        <f t="shared" si="37"/>
        <v>69616</v>
      </c>
      <c r="I141" s="70">
        <f t="shared" si="19"/>
        <v>69616</v>
      </c>
    </row>
    <row r="142" spans="2:9" x14ac:dyDescent="0.2">
      <c r="B142" s="13" t="s">
        <v>81</v>
      </c>
      <c r="C142" s="70">
        <v>0</v>
      </c>
      <c r="D142" s="74">
        <v>0</v>
      </c>
      <c r="E142" s="74">
        <v>0</v>
      </c>
      <c r="F142" s="74">
        <v>0</v>
      </c>
      <c r="G142" s="98">
        <v>0</v>
      </c>
      <c r="H142" s="71">
        <f t="shared" si="37"/>
        <v>0</v>
      </c>
      <c r="I142" s="70">
        <f t="shared" si="19"/>
        <v>0</v>
      </c>
    </row>
    <row r="143" spans="2:9" x14ac:dyDescent="0.2">
      <c r="B143" s="13" t="s">
        <v>82</v>
      </c>
      <c r="C143" s="70">
        <v>0</v>
      </c>
      <c r="D143" s="74">
        <v>0</v>
      </c>
      <c r="E143" s="74">
        <v>0</v>
      </c>
      <c r="F143" s="74">
        <v>0</v>
      </c>
      <c r="G143" s="98">
        <v>0</v>
      </c>
      <c r="H143" s="71">
        <f t="shared" si="37"/>
        <v>0</v>
      </c>
      <c r="I143" s="70">
        <f t="shared" si="19"/>
        <v>0</v>
      </c>
    </row>
    <row r="144" spans="2:9" x14ac:dyDescent="0.2">
      <c r="B144" s="13" t="s">
        <v>83</v>
      </c>
      <c r="C144" s="70">
        <v>0</v>
      </c>
      <c r="D144" s="74">
        <v>0</v>
      </c>
      <c r="E144" s="74">
        <v>0</v>
      </c>
      <c r="F144" s="74">
        <v>0</v>
      </c>
      <c r="G144" s="98">
        <v>0</v>
      </c>
      <c r="H144" s="71">
        <f t="shared" si="37"/>
        <v>0</v>
      </c>
      <c r="I144" s="70">
        <f t="shared" si="19"/>
        <v>0</v>
      </c>
    </row>
    <row r="145" spans="2:9" x14ac:dyDescent="0.2">
      <c r="B145" s="14" t="s">
        <v>84</v>
      </c>
      <c r="C145" s="69">
        <f>SUM(C146:C148)</f>
        <v>55554038.799999997</v>
      </c>
      <c r="D145" s="69">
        <f t="shared" ref="D145:H145" si="38">SUM(D146:D148)</f>
        <v>91168308.729999989</v>
      </c>
      <c r="E145" s="69">
        <f t="shared" si="38"/>
        <v>-4898571.2699999996</v>
      </c>
      <c r="F145" s="69">
        <f t="shared" si="38"/>
        <v>49167922.199999988</v>
      </c>
      <c r="G145" s="95">
        <f t="shared" si="38"/>
        <v>-56340109.989999987</v>
      </c>
      <c r="H145" s="69">
        <f t="shared" si="38"/>
        <v>79097549.670000002</v>
      </c>
      <c r="I145" s="69">
        <f t="shared" si="19"/>
        <v>134651588.47</v>
      </c>
    </row>
    <row r="146" spans="2:9" x14ac:dyDescent="0.2">
      <c r="B146" s="13" t="s">
        <v>85</v>
      </c>
      <c r="C146" s="71">
        <v>55554038.799999997</v>
      </c>
      <c r="D146" s="76">
        <v>73922957.099999994</v>
      </c>
      <c r="E146" s="76">
        <v>-4898571.2699999996</v>
      </c>
      <c r="F146" s="76">
        <v>44852058.899999991</v>
      </c>
      <c r="G146" s="96">
        <v>-56324345.779999986</v>
      </c>
      <c r="H146" s="71">
        <f t="shared" ref="H146:H148" si="39">D146+E146+F146+G146</f>
        <v>57552098.950000003</v>
      </c>
      <c r="I146" s="71">
        <f t="shared" si="19"/>
        <v>113106137.75</v>
      </c>
    </row>
    <row r="147" spans="2:9" x14ac:dyDescent="0.2">
      <c r="B147" s="13" t="s">
        <v>86</v>
      </c>
      <c r="C147" s="71">
        <v>0</v>
      </c>
      <c r="D147" s="71">
        <v>17245351.630000003</v>
      </c>
      <c r="E147" s="71">
        <v>0</v>
      </c>
      <c r="F147" s="71">
        <v>4315863.3</v>
      </c>
      <c r="G147" s="71">
        <v>-15764.21</v>
      </c>
      <c r="H147" s="71">
        <f t="shared" si="39"/>
        <v>21545450.720000003</v>
      </c>
      <c r="I147" s="71">
        <f t="shared" si="19"/>
        <v>21545450.720000003</v>
      </c>
    </row>
    <row r="148" spans="2:9" x14ac:dyDescent="0.2">
      <c r="B148" s="13" t="s">
        <v>87</v>
      </c>
      <c r="C148" s="71">
        <v>0</v>
      </c>
      <c r="D148" s="71">
        <v>0</v>
      </c>
      <c r="E148" s="71">
        <v>0</v>
      </c>
      <c r="F148" s="71">
        <v>0</v>
      </c>
      <c r="G148" s="71">
        <v>0</v>
      </c>
      <c r="H148" s="71">
        <f t="shared" si="39"/>
        <v>0</v>
      </c>
      <c r="I148" s="71">
        <f t="shared" si="19"/>
        <v>0</v>
      </c>
    </row>
    <row r="149" spans="2:9" x14ac:dyDescent="0.2">
      <c r="B149" s="14" t="s">
        <v>88</v>
      </c>
      <c r="C149" s="69">
        <f>SUM(C150:C156)</f>
        <v>0</v>
      </c>
      <c r="D149" s="69">
        <f t="shared" ref="D149:H149" si="40">SUM(D150:D156)</f>
        <v>0</v>
      </c>
      <c r="E149" s="69">
        <f t="shared" si="40"/>
        <v>0</v>
      </c>
      <c r="F149" s="69">
        <f t="shared" si="40"/>
        <v>0</v>
      </c>
      <c r="G149" s="95">
        <f t="shared" si="40"/>
        <v>0</v>
      </c>
      <c r="H149" s="69">
        <f t="shared" si="40"/>
        <v>0</v>
      </c>
      <c r="I149" s="69">
        <f t="shared" si="19"/>
        <v>0</v>
      </c>
    </row>
    <row r="150" spans="2:9" x14ac:dyDescent="0.2">
      <c r="B150" s="13" t="s">
        <v>89</v>
      </c>
      <c r="C150" s="70">
        <v>0</v>
      </c>
      <c r="D150" s="70">
        <v>0</v>
      </c>
      <c r="E150" s="70">
        <v>0</v>
      </c>
      <c r="F150" s="70">
        <v>0</v>
      </c>
      <c r="G150" s="97">
        <v>0</v>
      </c>
      <c r="H150" s="71">
        <f t="shared" ref="H150:H156" si="41">D150+E150+F150+G150</f>
        <v>0</v>
      </c>
      <c r="I150" s="70">
        <f t="shared" si="19"/>
        <v>0</v>
      </c>
    </row>
    <row r="151" spans="2:9" x14ac:dyDescent="0.2">
      <c r="B151" s="13" t="s">
        <v>90</v>
      </c>
      <c r="C151" s="70">
        <v>0</v>
      </c>
      <c r="D151" s="70">
        <v>0</v>
      </c>
      <c r="E151" s="70">
        <v>0</v>
      </c>
      <c r="F151" s="70">
        <v>0</v>
      </c>
      <c r="G151" s="97">
        <v>0</v>
      </c>
      <c r="H151" s="71">
        <f t="shared" si="41"/>
        <v>0</v>
      </c>
      <c r="I151" s="70">
        <f t="shared" ref="I151:I170" si="42">C151+H151</f>
        <v>0</v>
      </c>
    </row>
    <row r="152" spans="2:9" x14ac:dyDescent="0.2">
      <c r="B152" s="13" t="s">
        <v>91</v>
      </c>
      <c r="C152" s="70">
        <v>0</v>
      </c>
      <c r="D152" s="70">
        <v>0</v>
      </c>
      <c r="E152" s="70">
        <v>0</v>
      </c>
      <c r="F152" s="70">
        <v>0</v>
      </c>
      <c r="G152" s="97">
        <v>0</v>
      </c>
      <c r="H152" s="71">
        <f t="shared" si="41"/>
        <v>0</v>
      </c>
      <c r="I152" s="70">
        <f t="shared" si="42"/>
        <v>0</v>
      </c>
    </row>
    <row r="153" spans="2:9" x14ac:dyDescent="0.2">
      <c r="B153" s="13" t="s">
        <v>92</v>
      </c>
      <c r="C153" s="70">
        <v>0</v>
      </c>
      <c r="D153" s="70">
        <v>0</v>
      </c>
      <c r="E153" s="70">
        <v>0</v>
      </c>
      <c r="F153" s="70">
        <v>0</v>
      </c>
      <c r="G153" s="97">
        <v>0</v>
      </c>
      <c r="H153" s="71">
        <f t="shared" si="41"/>
        <v>0</v>
      </c>
      <c r="I153" s="70">
        <f t="shared" si="42"/>
        <v>0</v>
      </c>
    </row>
    <row r="154" spans="2:9" x14ac:dyDescent="0.2">
      <c r="B154" s="13" t="s">
        <v>93</v>
      </c>
      <c r="C154" s="70">
        <v>0</v>
      </c>
      <c r="D154" s="70">
        <v>0</v>
      </c>
      <c r="E154" s="70">
        <v>0</v>
      </c>
      <c r="F154" s="70">
        <v>0</v>
      </c>
      <c r="G154" s="97">
        <v>0</v>
      </c>
      <c r="H154" s="71">
        <f t="shared" si="41"/>
        <v>0</v>
      </c>
      <c r="I154" s="70">
        <f t="shared" si="42"/>
        <v>0</v>
      </c>
    </row>
    <row r="155" spans="2:9" x14ac:dyDescent="0.2">
      <c r="B155" s="13" t="s">
        <v>94</v>
      </c>
      <c r="C155" s="70">
        <v>0</v>
      </c>
      <c r="D155" s="70">
        <v>0</v>
      </c>
      <c r="E155" s="70">
        <v>0</v>
      </c>
      <c r="F155" s="70">
        <v>0</v>
      </c>
      <c r="G155" s="97">
        <v>0</v>
      </c>
      <c r="H155" s="71">
        <f t="shared" si="41"/>
        <v>0</v>
      </c>
      <c r="I155" s="70">
        <f t="shared" si="42"/>
        <v>0</v>
      </c>
    </row>
    <row r="156" spans="2:9" x14ac:dyDescent="0.2">
      <c r="B156" s="13" t="s">
        <v>95</v>
      </c>
      <c r="C156" s="70">
        <v>0</v>
      </c>
      <c r="D156" s="70">
        <v>0</v>
      </c>
      <c r="E156" s="70">
        <v>0</v>
      </c>
      <c r="F156" s="70">
        <v>0</v>
      </c>
      <c r="G156" s="97">
        <v>0</v>
      </c>
      <c r="H156" s="71">
        <f t="shared" si="41"/>
        <v>0</v>
      </c>
      <c r="I156" s="70">
        <f t="shared" si="42"/>
        <v>0</v>
      </c>
    </row>
    <row r="157" spans="2:9" x14ac:dyDescent="0.2">
      <c r="B157" s="14" t="s">
        <v>96</v>
      </c>
      <c r="C157" s="69">
        <f>SUM(C158:C160)</f>
        <v>7000000</v>
      </c>
      <c r="D157" s="69">
        <f t="shared" ref="D157:H157" si="43">SUM(D158:D160)</f>
        <v>14480000</v>
      </c>
      <c r="E157" s="69">
        <f t="shared" si="43"/>
        <v>-2628303.2400000002</v>
      </c>
      <c r="F157" s="69">
        <f t="shared" si="43"/>
        <v>7172187.79</v>
      </c>
      <c r="G157" s="95">
        <f t="shared" si="43"/>
        <v>-4371696.76</v>
      </c>
      <c r="H157" s="69">
        <f t="shared" si="43"/>
        <v>14652187.790000001</v>
      </c>
      <c r="I157" s="69">
        <f t="shared" si="42"/>
        <v>21652187.789999999</v>
      </c>
    </row>
    <row r="158" spans="2:9" x14ac:dyDescent="0.2">
      <c r="B158" s="13" t="s">
        <v>97</v>
      </c>
      <c r="C158" s="70">
        <v>0</v>
      </c>
      <c r="D158" s="70">
        <v>0</v>
      </c>
      <c r="E158" s="70">
        <v>0</v>
      </c>
      <c r="F158" s="70">
        <v>0</v>
      </c>
      <c r="G158" s="97">
        <v>0</v>
      </c>
      <c r="H158" s="71">
        <f t="shared" ref="H158:H160" si="44">D158+E158+F158+G158</f>
        <v>0</v>
      </c>
      <c r="I158" s="70">
        <f t="shared" si="42"/>
        <v>0</v>
      </c>
    </row>
    <row r="159" spans="2:9" x14ac:dyDescent="0.2">
      <c r="B159" s="13" t="s">
        <v>98</v>
      </c>
      <c r="C159" s="70">
        <v>0</v>
      </c>
      <c r="D159" s="70">
        <v>0</v>
      </c>
      <c r="E159" s="70">
        <v>0</v>
      </c>
      <c r="F159" s="70">
        <v>0</v>
      </c>
      <c r="G159" s="97">
        <v>0</v>
      </c>
      <c r="H159" s="71">
        <f t="shared" si="44"/>
        <v>0</v>
      </c>
      <c r="I159" s="70">
        <f t="shared" si="42"/>
        <v>0</v>
      </c>
    </row>
    <row r="160" spans="2:9" x14ac:dyDescent="0.2">
      <c r="B160" s="13" t="s">
        <v>99</v>
      </c>
      <c r="C160" s="71">
        <v>7000000</v>
      </c>
      <c r="D160" s="71">
        <v>14480000</v>
      </c>
      <c r="E160" s="71">
        <v>-2628303.2400000002</v>
      </c>
      <c r="F160" s="71">
        <v>7172187.79</v>
      </c>
      <c r="G160" s="71">
        <v>-4371696.76</v>
      </c>
      <c r="H160" s="71">
        <f t="shared" si="44"/>
        <v>14652187.790000001</v>
      </c>
      <c r="I160" s="71">
        <f t="shared" si="42"/>
        <v>21652187.789999999</v>
      </c>
    </row>
    <row r="161" spans="2:9" x14ac:dyDescent="0.2">
      <c r="B161" s="14" t="s">
        <v>100</v>
      </c>
      <c r="C161" s="69">
        <f>SUM(C162:C168)</f>
        <v>0</v>
      </c>
      <c r="D161" s="69">
        <f t="shared" ref="D161:H161" si="45">SUM(D162:D168)</f>
        <v>0</v>
      </c>
      <c r="E161" s="69">
        <f t="shared" si="45"/>
        <v>0</v>
      </c>
      <c r="F161" s="69">
        <f t="shared" si="45"/>
        <v>0</v>
      </c>
      <c r="G161" s="95">
        <f t="shared" si="45"/>
        <v>0</v>
      </c>
      <c r="H161" s="69">
        <f t="shared" si="45"/>
        <v>0</v>
      </c>
      <c r="I161" s="69">
        <f t="shared" si="42"/>
        <v>0</v>
      </c>
    </row>
    <row r="162" spans="2:9" x14ac:dyDescent="0.2">
      <c r="B162" s="13" t="s">
        <v>101</v>
      </c>
      <c r="C162" s="70">
        <v>0</v>
      </c>
      <c r="D162" s="70">
        <v>0</v>
      </c>
      <c r="E162" s="70">
        <v>0</v>
      </c>
      <c r="F162" s="70">
        <v>0</v>
      </c>
      <c r="G162" s="97">
        <v>0</v>
      </c>
      <c r="H162" s="71">
        <f t="shared" ref="H162:H168" si="46">D162-E162+F162-G162</f>
        <v>0</v>
      </c>
      <c r="I162" s="70">
        <f t="shared" si="42"/>
        <v>0</v>
      </c>
    </row>
    <row r="163" spans="2:9" x14ac:dyDescent="0.2">
      <c r="B163" s="13" t="s">
        <v>102</v>
      </c>
      <c r="C163" s="70">
        <v>0</v>
      </c>
      <c r="D163" s="70">
        <v>0</v>
      </c>
      <c r="E163" s="70">
        <v>0</v>
      </c>
      <c r="F163" s="70">
        <v>0</v>
      </c>
      <c r="G163" s="97">
        <v>0</v>
      </c>
      <c r="H163" s="71">
        <f t="shared" si="46"/>
        <v>0</v>
      </c>
      <c r="I163" s="70">
        <f t="shared" si="42"/>
        <v>0</v>
      </c>
    </row>
    <row r="164" spans="2:9" x14ac:dyDescent="0.2">
      <c r="B164" s="13" t="s">
        <v>103</v>
      </c>
      <c r="C164" s="70">
        <v>0</v>
      </c>
      <c r="D164" s="70">
        <v>0</v>
      </c>
      <c r="E164" s="70">
        <v>0</v>
      </c>
      <c r="F164" s="70">
        <v>0</v>
      </c>
      <c r="G164" s="97">
        <v>0</v>
      </c>
      <c r="H164" s="71">
        <f t="shared" si="46"/>
        <v>0</v>
      </c>
      <c r="I164" s="70">
        <f t="shared" si="42"/>
        <v>0</v>
      </c>
    </row>
    <row r="165" spans="2:9" x14ac:dyDescent="0.2">
      <c r="B165" s="15" t="s">
        <v>104</v>
      </c>
      <c r="C165" s="70">
        <v>0</v>
      </c>
      <c r="D165" s="70">
        <v>0</v>
      </c>
      <c r="E165" s="70">
        <v>0</v>
      </c>
      <c r="F165" s="70">
        <v>0</v>
      </c>
      <c r="G165" s="97">
        <v>0</v>
      </c>
      <c r="H165" s="71">
        <f t="shared" si="46"/>
        <v>0</v>
      </c>
      <c r="I165" s="70">
        <f t="shared" si="42"/>
        <v>0</v>
      </c>
    </row>
    <row r="166" spans="2:9" x14ac:dyDescent="0.2">
      <c r="B166" s="13" t="s">
        <v>105</v>
      </c>
      <c r="C166" s="70">
        <v>0</v>
      </c>
      <c r="D166" s="70">
        <v>0</v>
      </c>
      <c r="E166" s="70">
        <v>0</v>
      </c>
      <c r="F166" s="70">
        <v>0</v>
      </c>
      <c r="G166" s="97">
        <v>0</v>
      </c>
      <c r="H166" s="71">
        <f t="shared" si="46"/>
        <v>0</v>
      </c>
      <c r="I166" s="70">
        <f t="shared" si="42"/>
        <v>0</v>
      </c>
    </row>
    <row r="167" spans="2:9" x14ac:dyDescent="0.2">
      <c r="B167" s="13" t="s">
        <v>106</v>
      </c>
      <c r="C167" s="70">
        <v>0</v>
      </c>
      <c r="D167" s="70">
        <v>0</v>
      </c>
      <c r="E167" s="70">
        <v>0</v>
      </c>
      <c r="F167" s="70">
        <v>0</v>
      </c>
      <c r="G167" s="97">
        <v>0</v>
      </c>
      <c r="H167" s="71">
        <f t="shared" si="46"/>
        <v>0</v>
      </c>
      <c r="I167" s="70">
        <f t="shared" si="42"/>
        <v>0</v>
      </c>
    </row>
    <row r="168" spans="2:9" x14ac:dyDescent="0.2">
      <c r="B168" s="13" t="s">
        <v>107</v>
      </c>
      <c r="C168" s="70">
        <v>0</v>
      </c>
      <c r="D168" s="70">
        <v>0</v>
      </c>
      <c r="E168" s="70">
        <v>0</v>
      </c>
      <c r="F168" s="70">
        <v>0</v>
      </c>
      <c r="G168" s="97">
        <v>0</v>
      </c>
      <c r="H168" s="71">
        <f t="shared" si="46"/>
        <v>0</v>
      </c>
      <c r="I168" s="70">
        <f t="shared" si="42"/>
        <v>0</v>
      </c>
    </row>
    <row r="169" spans="2:9" x14ac:dyDescent="0.2">
      <c r="B169" s="8"/>
      <c r="C169" s="77"/>
      <c r="D169" s="77"/>
      <c r="E169" s="77"/>
      <c r="F169" s="77"/>
      <c r="G169" s="99"/>
      <c r="H169" s="77"/>
      <c r="I169" s="77"/>
    </row>
    <row r="170" spans="2:9" x14ac:dyDescent="0.2">
      <c r="B170" s="12" t="s">
        <v>109</v>
      </c>
      <c r="C170" s="78">
        <f>C22+C96</f>
        <v>878816025.5</v>
      </c>
      <c r="D170" s="78">
        <f t="shared" ref="D170:H170" si="47">D22+D96</f>
        <v>642258911.30999994</v>
      </c>
      <c r="E170" s="78">
        <f t="shared" si="47"/>
        <v>-12214994.34</v>
      </c>
      <c r="F170" s="78">
        <f t="shared" si="47"/>
        <v>157958073.06999999</v>
      </c>
      <c r="G170" s="100">
        <f t="shared" si="47"/>
        <v>-157958073.06999999</v>
      </c>
      <c r="H170" s="78">
        <f t="shared" si="47"/>
        <v>630043916.97000003</v>
      </c>
      <c r="I170" s="78">
        <f t="shared" si="42"/>
        <v>1508859942.47</v>
      </c>
    </row>
    <row r="171" spans="2:9" x14ac:dyDescent="0.2">
      <c r="B171" s="9"/>
      <c r="C171" s="4"/>
      <c r="D171" s="4"/>
      <c r="E171" s="4"/>
      <c r="F171" s="4"/>
      <c r="G171" s="4"/>
      <c r="H171" s="4"/>
      <c r="I171" s="4"/>
    </row>
    <row r="173" spans="2:9" x14ac:dyDescent="0.2">
      <c r="D173" s="72"/>
      <c r="H173" s="73"/>
      <c r="I173" s="73"/>
    </row>
    <row r="174" spans="2:9" x14ac:dyDescent="0.2">
      <c r="C174" s="73"/>
      <c r="F174" s="72"/>
      <c r="H174" s="73"/>
      <c r="I174" s="73"/>
    </row>
    <row r="175" spans="2:9" x14ac:dyDescent="0.2">
      <c r="D175" s="72"/>
    </row>
    <row r="176" spans="2:9" x14ac:dyDescent="0.2">
      <c r="D176" s="72"/>
      <c r="E176" s="72"/>
      <c r="F176" s="72"/>
    </row>
    <row r="178" spans="4:4" x14ac:dyDescent="0.2">
      <c r="D178" s="72"/>
    </row>
  </sheetData>
  <protectedRanges>
    <protectedRange sqref="I22:I170" name="Rango1_2"/>
    <protectedRange sqref="C22:H22 C96:H96" name="Rango1_2_1_1"/>
  </protectedRanges>
  <mergeCells count="12">
    <mergeCell ref="B17:I17"/>
    <mergeCell ref="B18:I18"/>
    <mergeCell ref="B19:I19"/>
    <mergeCell ref="D20:H20"/>
    <mergeCell ref="B1:D1"/>
    <mergeCell ref="B2:D2"/>
    <mergeCell ref="B3:D3"/>
    <mergeCell ref="B15:I15"/>
    <mergeCell ref="B16:I16"/>
    <mergeCell ref="B12:F12"/>
    <mergeCell ref="B7:F7"/>
    <mergeCell ref="B8:F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>
      <selection activeCell="F43" sqref="F4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53.83203125" style="1" customWidth="1"/>
    <col min="4" max="5" width="16.6640625" style="1" bestFit="1" customWidth="1"/>
    <col min="6" max="6" width="16.33203125" style="1" customWidth="1"/>
    <col min="7" max="16384" width="12" style="1"/>
  </cols>
  <sheetData>
    <row r="1" spans="1:6" x14ac:dyDescent="0.2">
      <c r="B1" s="124" t="str">
        <f>'Notas de Disciplina Financiera'!A1</f>
        <v>Municipio de Guanajuato</v>
      </c>
      <c r="C1" s="124"/>
      <c r="D1" s="124"/>
      <c r="E1" s="36" t="s">
        <v>0</v>
      </c>
      <c r="F1" s="37">
        <f>'Notas de Disciplina Financiera'!D1</f>
        <v>2024</v>
      </c>
    </row>
    <row r="2" spans="1:6" x14ac:dyDescent="0.2">
      <c r="B2" s="124" t="s">
        <v>1</v>
      </c>
      <c r="C2" s="124"/>
      <c r="D2" s="124"/>
      <c r="E2" s="36" t="s">
        <v>2</v>
      </c>
      <c r="F2" s="37" t="str">
        <f>'Notas de Disciplina Financiera'!D2</f>
        <v>Anual</v>
      </c>
    </row>
    <row r="3" spans="1:6" x14ac:dyDescent="0.2">
      <c r="B3" s="124" t="str">
        <f>'Notas de Disciplina Financiera'!A3</f>
        <v>Correspondiente del 1 de Enero al 31 de Diciembre de 2024</v>
      </c>
      <c r="C3" s="124"/>
      <c r="D3" s="124"/>
      <c r="E3" s="36" t="s">
        <v>3</v>
      </c>
      <c r="F3" s="37" t="str">
        <f>'Notas de Disciplina Financiera'!D3</f>
        <v>Cuenta Pública</v>
      </c>
    </row>
    <row r="5" spans="1:6" x14ac:dyDescent="0.2">
      <c r="C5" s="39" t="s">
        <v>110</v>
      </c>
    </row>
    <row r="6" spans="1:6" x14ac:dyDescent="0.2">
      <c r="C6" s="1" t="s">
        <v>142</v>
      </c>
    </row>
    <row r="7" spans="1:6" x14ac:dyDescent="0.2">
      <c r="C7" s="39" t="s">
        <v>148</v>
      </c>
    </row>
    <row r="9" spans="1:6" ht="12" thickBot="1" x14ac:dyDescent="0.25">
      <c r="C9" s="39"/>
    </row>
    <row r="10" spans="1:6" x14ac:dyDescent="0.2">
      <c r="B10" s="125" t="str">
        <f>B1</f>
        <v>Municipio de Guanajuato</v>
      </c>
      <c r="C10" s="126"/>
      <c r="D10" s="126"/>
      <c r="E10" s="126"/>
      <c r="F10" s="127"/>
    </row>
    <row r="11" spans="1:6" x14ac:dyDescent="0.2">
      <c r="B11" s="128" t="s">
        <v>111</v>
      </c>
      <c r="C11" s="129"/>
      <c r="D11" s="129"/>
      <c r="E11" s="129"/>
      <c r="F11" s="130"/>
    </row>
    <row r="12" spans="1:6" x14ac:dyDescent="0.2">
      <c r="B12" s="131" t="s">
        <v>157</v>
      </c>
      <c r="C12" s="132"/>
      <c r="D12" s="132"/>
      <c r="E12" s="132"/>
      <c r="F12" s="133"/>
    </row>
    <row r="13" spans="1:6" ht="22.5" x14ac:dyDescent="0.2">
      <c r="B13" s="122" t="s">
        <v>112</v>
      </c>
      <c r="C13" s="123" t="s">
        <v>113</v>
      </c>
      <c r="D13" s="61" t="s">
        <v>114</v>
      </c>
      <c r="E13" s="61" t="s">
        <v>115</v>
      </c>
      <c r="F13" s="62" t="s">
        <v>116</v>
      </c>
    </row>
    <row r="14" spans="1:6" x14ac:dyDescent="0.2">
      <c r="A14" s="38"/>
      <c r="B14" s="122"/>
      <c r="C14" s="123"/>
      <c r="D14" s="61" t="s">
        <v>117</v>
      </c>
      <c r="E14" s="61" t="s">
        <v>118</v>
      </c>
      <c r="F14" s="62" t="s">
        <v>119</v>
      </c>
    </row>
    <row r="15" spans="1:6" x14ac:dyDescent="0.2">
      <c r="B15" s="47"/>
      <c r="C15" s="48" t="s">
        <v>120</v>
      </c>
      <c r="D15" s="49">
        <f>SUM(D16:D24)</f>
        <v>923984529.30999994</v>
      </c>
      <c r="E15" s="87">
        <f t="shared" ref="E15" si="0">SUM(E16:E24)</f>
        <v>881339644.04000008</v>
      </c>
      <c r="F15" s="50">
        <f>D15-E15</f>
        <v>42644885.269999862</v>
      </c>
    </row>
    <row r="16" spans="1:6" ht="12" x14ac:dyDescent="0.2">
      <c r="B16" s="51">
        <v>1000</v>
      </c>
      <c r="C16" s="52" t="s">
        <v>121</v>
      </c>
      <c r="D16" s="91">
        <v>395297878.39000005</v>
      </c>
      <c r="E16" s="86">
        <v>378103519.21000004</v>
      </c>
      <c r="F16" s="54">
        <f>D16-E16</f>
        <v>17194359.180000007</v>
      </c>
    </row>
    <row r="17" spans="2:6" ht="12" x14ac:dyDescent="0.2">
      <c r="B17" s="51">
        <v>2000</v>
      </c>
      <c r="C17" s="52" t="s">
        <v>122</v>
      </c>
      <c r="D17" s="91">
        <v>79150840.279999986</v>
      </c>
      <c r="E17" s="86">
        <v>75640147.049999997</v>
      </c>
      <c r="F17" s="54">
        <f t="shared" ref="F17:F24" si="1">D17-E17</f>
        <v>3510693.2299999893</v>
      </c>
    </row>
    <row r="18" spans="2:6" ht="12" x14ac:dyDescent="0.2">
      <c r="B18" s="51">
        <v>3000</v>
      </c>
      <c r="C18" s="52" t="s">
        <v>123</v>
      </c>
      <c r="D18" s="91">
        <v>144822190.48000002</v>
      </c>
      <c r="E18" s="86">
        <v>129469658.22</v>
      </c>
      <c r="F18" s="54">
        <f t="shared" si="1"/>
        <v>15352532.26000002</v>
      </c>
    </row>
    <row r="19" spans="2:6" ht="12" x14ac:dyDescent="0.2">
      <c r="B19" s="51">
        <v>4000</v>
      </c>
      <c r="C19" s="52" t="s">
        <v>124</v>
      </c>
      <c r="D19" s="91">
        <v>109327925.66000001</v>
      </c>
      <c r="E19" s="86">
        <v>107497848.43000001</v>
      </c>
      <c r="F19" s="54">
        <f t="shared" si="1"/>
        <v>1830077.2300000042</v>
      </c>
    </row>
    <row r="20" spans="2:6" ht="12" x14ac:dyDescent="0.2">
      <c r="B20" s="51">
        <v>5000</v>
      </c>
      <c r="C20" s="52" t="s">
        <v>125</v>
      </c>
      <c r="D20" s="91">
        <v>22460839.550000001</v>
      </c>
      <c r="E20" s="86">
        <v>22294394.989999998</v>
      </c>
      <c r="F20" s="54">
        <f t="shared" si="1"/>
        <v>166444.56000000238</v>
      </c>
    </row>
    <row r="21" spans="2:6" ht="12" x14ac:dyDescent="0.2">
      <c r="B21" s="51">
        <v>6000</v>
      </c>
      <c r="C21" s="52" t="s">
        <v>126</v>
      </c>
      <c r="D21" s="91">
        <v>169874854.94999999</v>
      </c>
      <c r="E21" s="86">
        <v>165284076.13999999</v>
      </c>
      <c r="F21" s="54">
        <f t="shared" si="1"/>
        <v>4590778.8100000024</v>
      </c>
    </row>
    <row r="22" spans="2:6" x14ac:dyDescent="0.2">
      <c r="B22" s="51">
        <v>7000</v>
      </c>
      <c r="C22" s="52" t="s">
        <v>127</v>
      </c>
      <c r="D22" s="53">
        <v>0</v>
      </c>
      <c r="E22" s="88">
        <v>0</v>
      </c>
      <c r="F22" s="54">
        <f t="shared" si="1"/>
        <v>0</v>
      </c>
    </row>
    <row r="23" spans="2:6" ht="12" x14ac:dyDescent="0.2">
      <c r="B23" s="51">
        <v>8000</v>
      </c>
      <c r="C23" s="52" t="s">
        <v>128</v>
      </c>
      <c r="D23" s="91">
        <v>3050000</v>
      </c>
      <c r="E23" s="86">
        <v>3050000</v>
      </c>
      <c r="F23" s="54">
        <f t="shared" si="1"/>
        <v>0</v>
      </c>
    </row>
    <row r="24" spans="2:6" x14ac:dyDescent="0.2">
      <c r="B24" s="51">
        <v>9000</v>
      </c>
      <c r="C24" s="52" t="s">
        <v>129</v>
      </c>
      <c r="D24" s="53">
        <v>0</v>
      </c>
      <c r="E24" s="88">
        <v>0</v>
      </c>
      <c r="F24" s="54">
        <f t="shared" si="1"/>
        <v>0</v>
      </c>
    </row>
    <row r="25" spans="2:6" x14ac:dyDescent="0.2">
      <c r="B25" s="51"/>
      <c r="C25" s="55" t="s">
        <v>130</v>
      </c>
      <c r="D25" s="56">
        <f>SUM(D26:D34)</f>
        <v>539658859.17000008</v>
      </c>
      <c r="E25" s="89">
        <f t="shared" ref="E25" si="2">SUM(E26:E34)</f>
        <v>505242473.20999998</v>
      </c>
      <c r="F25" s="57">
        <f>D25-E25</f>
        <v>34416385.960000098</v>
      </c>
    </row>
    <row r="26" spans="2:6" ht="12" x14ac:dyDescent="0.2">
      <c r="B26" s="51">
        <v>1000</v>
      </c>
      <c r="C26" s="52" t="s">
        <v>121</v>
      </c>
      <c r="D26" s="91">
        <v>146937191.65000001</v>
      </c>
      <c r="E26" s="86">
        <v>144147061.77000001</v>
      </c>
      <c r="F26" s="54">
        <f>D26-E26</f>
        <v>2790129.8799999952</v>
      </c>
    </row>
    <row r="27" spans="2:6" ht="12" x14ac:dyDescent="0.2">
      <c r="B27" s="51">
        <v>2000</v>
      </c>
      <c r="C27" s="52" t="s">
        <v>122</v>
      </c>
      <c r="D27" s="91">
        <v>18047117.27</v>
      </c>
      <c r="E27" s="86">
        <v>18039065.27</v>
      </c>
      <c r="F27" s="54">
        <f t="shared" ref="F27:F34" si="3">D27-E27</f>
        <v>8052</v>
      </c>
    </row>
    <row r="28" spans="2:6" ht="12" x14ac:dyDescent="0.2">
      <c r="B28" s="51">
        <v>3000</v>
      </c>
      <c r="C28" s="52" t="s">
        <v>123</v>
      </c>
      <c r="D28" s="91">
        <v>223331654.77000001</v>
      </c>
      <c r="E28" s="86">
        <v>217365067.84999996</v>
      </c>
      <c r="F28" s="54">
        <f t="shared" si="3"/>
        <v>5966586.9200000465</v>
      </c>
    </row>
    <row r="29" spans="2:6" ht="12" x14ac:dyDescent="0.2">
      <c r="B29" s="51">
        <v>4000</v>
      </c>
      <c r="C29" s="52" t="s">
        <v>124</v>
      </c>
      <c r="D29" s="91">
        <v>3628853.04</v>
      </c>
      <c r="E29" s="86">
        <v>3628853.04</v>
      </c>
      <c r="F29" s="54">
        <f t="shared" si="3"/>
        <v>0</v>
      </c>
    </row>
    <row r="30" spans="2:6" ht="12" x14ac:dyDescent="0.2">
      <c r="B30" s="51">
        <v>5000</v>
      </c>
      <c r="C30" s="52" t="s">
        <v>125</v>
      </c>
      <c r="D30" s="91">
        <v>4056072.2800000003</v>
      </c>
      <c r="E30" s="86">
        <v>4056072.2800000003</v>
      </c>
      <c r="F30" s="54">
        <f t="shared" si="3"/>
        <v>0</v>
      </c>
    </row>
    <row r="31" spans="2:6" ht="12" x14ac:dyDescent="0.2">
      <c r="B31" s="51">
        <v>6000</v>
      </c>
      <c r="C31" s="52" t="s">
        <v>126</v>
      </c>
      <c r="D31" s="91">
        <v>122075041.99000001</v>
      </c>
      <c r="E31" s="86">
        <v>99506983.930000007</v>
      </c>
      <c r="F31" s="54">
        <f t="shared" si="3"/>
        <v>22568058.060000002</v>
      </c>
    </row>
    <row r="32" spans="2:6" x14ac:dyDescent="0.2">
      <c r="B32" s="51">
        <v>7000</v>
      </c>
      <c r="C32" s="52" t="s">
        <v>127</v>
      </c>
      <c r="D32" s="53">
        <v>0</v>
      </c>
      <c r="E32" s="88">
        <v>0</v>
      </c>
      <c r="F32" s="54">
        <f t="shared" si="3"/>
        <v>0</v>
      </c>
    </row>
    <row r="33" spans="2:6" x14ac:dyDescent="0.2">
      <c r="B33" s="51">
        <v>8000</v>
      </c>
      <c r="C33" s="52" t="s">
        <v>128</v>
      </c>
      <c r="D33" s="53">
        <v>21582928.169999998</v>
      </c>
      <c r="E33" s="88">
        <v>18499369.07</v>
      </c>
      <c r="F33" s="54">
        <f t="shared" si="3"/>
        <v>3083559.0999999978</v>
      </c>
    </row>
    <row r="34" spans="2:6" x14ac:dyDescent="0.2">
      <c r="B34" s="58">
        <v>9000</v>
      </c>
      <c r="C34" s="59" t="s">
        <v>129</v>
      </c>
      <c r="D34" s="60">
        <v>0</v>
      </c>
      <c r="E34" s="90">
        <v>0</v>
      </c>
      <c r="F34" s="54">
        <f t="shared" si="3"/>
        <v>0</v>
      </c>
    </row>
    <row r="35" spans="2:6" ht="12" thickBot="1" x14ac:dyDescent="0.25">
      <c r="B35" s="44"/>
      <c r="C35" s="92" t="s">
        <v>33</v>
      </c>
      <c r="D35" s="45">
        <f>D15+D25</f>
        <v>1463643388.48</v>
      </c>
      <c r="E35" s="45">
        <f>E15+E25</f>
        <v>1386582117.25</v>
      </c>
      <c r="F35" s="46">
        <f t="shared" ref="F35" si="4">F15+F25</f>
        <v>77061271.229999959</v>
      </c>
    </row>
    <row r="37" spans="2:6" x14ac:dyDescent="0.2">
      <c r="C37" s="64"/>
    </row>
    <row r="38" spans="2:6" x14ac:dyDescent="0.2">
      <c r="C38" s="63"/>
      <c r="D38" s="73"/>
      <c r="E38" s="73"/>
    </row>
    <row r="40" spans="2:6" x14ac:dyDescent="0.2">
      <c r="C40" s="67"/>
    </row>
    <row r="42" spans="2:6" x14ac:dyDescent="0.2">
      <c r="C42" s="66"/>
    </row>
  </sheetData>
  <mergeCells count="8">
    <mergeCell ref="B13:B14"/>
    <mergeCell ref="C13:C14"/>
    <mergeCell ref="B1:D1"/>
    <mergeCell ref="B2:D2"/>
    <mergeCell ref="B3:D3"/>
    <mergeCell ref="B10:F10"/>
    <mergeCell ref="B11:F11"/>
    <mergeCell ref="B12:F12"/>
  </mergeCells>
  <pageMargins left="0.7" right="0.7" top="0.75" bottom="0.75" header="0.3" footer="0.3"/>
  <ignoredErrors>
    <ignoredError sqref="D25:E2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23" sqref="C2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24" t="str">
        <f>'Notas de Disciplina Financiera'!A1</f>
        <v>Municipio de Guanajuato</v>
      </c>
      <c r="C1" s="124"/>
      <c r="D1" s="124"/>
      <c r="E1" s="36" t="s">
        <v>0</v>
      </c>
      <c r="F1" s="37">
        <f>'Notas de Disciplina Financiera'!D1</f>
        <v>2024</v>
      </c>
    </row>
    <row r="2" spans="1:6" x14ac:dyDescent="0.2">
      <c r="B2" s="124" t="s">
        <v>1</v>
      </c>
      <c r="C2" s="124"/>
      <c r="D2" s="124"/>
      <c r="E2" s="36" t="s">
        <v>2</v>
      </c>
      <c r="F2" s="37" t="str">
        <f>'Notas de Disciplina Financiera'!D2</f>
        <v>Anual</v>
      </c>
    </row>
    <row r="3" spans="1:6" x14ac:dyDescent="0.2">
      <c r="B3" s="124" t="str">
        <f>'Notas de Disciplina Financiera'!A3</f>
        <v>Correspondiente del 1 de Enero al 31 de Diciembre de 2024</v>
      </c>
      <c r="C3" s="124"/>
      <c r="D3" s="124"/>
      <c r="E3" s="36" t="s">
        <v>3</v>
      </c>
      <c r="F3" s="37" t="str">
        <f>'Notas de Disciplina Financiera'!D3</f>
        <v>Cuenta Pública</v>
      </c>
    </row>
    <row r="5" spans="1:6" x14ac:dyDescent="0.2">
      <c r="B5" s="39"/>
      <c r="C5" s="39" t="s">
        <v>15</v>
      </c>
    </row>
    <row r="7" spans="1:6" x14ac:dyDescent="0.2">
      <c r="B7" s="39" t="s">
        <v>131</v>
      </c>
    </row>
    <row r="8" spans="1:6" x14ac:dyDescent="0.2">
      <c r="B8" s="41" t="s">
        <v>132</v>
      </c>
    </row>
    <row r="9" spans="1:6" x14ac:dyDescent="0.2">
      <c r="A9" s="38"/>
      <c r="B9" s="43" t="s">
        <v>133</v>
      </c>
    </row>
    <row r="10" spans="1:6" x14ac:dyDescent="0.2">
      <c r="B10" s="43" t="s">
        <v>134</v>
      </c>
    </row>
    <row r="13" spans="1:6" x14ac:dyDescent="0.2">
      <c r="B13" s="39" t="s">
        <v>153</v>
      </c>
    </row>
    <row r="14" spans="1:6" x14ac:dyDescent="0.2">
      <c r="B14" s="1" t="s">
        <v>143</v>
      </c>
    </row>
    <row r="16" spans="1:6" x14ac:dyDescent="0.2">
      <c r="B16" s="39" t="s">
        <v>148</v>
      </c>
    </row>
    <row r="17" spans="3:3" x14ac:dyDescent="0.2">
      <c r="C17" s="85" t="s">
        <v>146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19" sqref="C1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24" t="str">
        <f>'Notas de Disciplina Financiera'!A1</f>
        <v>Municipio de Guanajuato</v>
      </c>
      <c r="C1" s="124"/>
      <c r="D1" s="124"/>
      <c r="E1" s="36" t="s">
        <v>0</v>
      </c>
      <c r="F1" s="37">
        <f>'Notas de Disciplina Financiera'!D1</f>
        <v>2024</v>
      </c>
    </row>
    <row r="2" spans="1:6" x14ac:dyDescent="0.2">
      <c r="B2" s="124" t="s">
        <v>1</v>
      </c>
      <c r="C2" s="124"/>
      <c r="D2" s="124"/>
      <c r="E2" s="36" t="s">
        <v>2</v>
      </c>
      <c r="F2" s="37" t="str">
        <f>'Notas de Disciplina Financiera'!D2</f>
        <v>Anual</v>
      </c>
    </row>
    <row r="3" spans="1:6" x14ac:dyDescent="0.2">
      <c r="B3" s="124" t="str">
        <f>'Notas de Disciplina Financiera'!A3</f>
        <v>Correspondiente del 1 de Enero al 31 de Diciembre de 2024</v>
      </c>
      <c r="C3" s="124"/>
      <c r="D3" s="124"/>
      <c r="E3" s="36" t="s">
        <v>3</v>
      </c>
      <c r="F3" s="37" t="str">
        <f>'Notas de Disciplina Financiera'!D3</f>
        <v>Cuenta Pública</v>
      </c>
    </row>
    <row r="5" spans="1:6" x14ac:dyDescent="0.2">
      <c r="B5" s="39"/>
      <c r="C5" s="39" t="s">
        <v>17</v>
      </c>
    </row>
    <row r="7" spans="1:6" x14ac:dyDescent="0.2">
      <c r="B7" s="1" t="s">
        <v>131</v>
      </c>
    </row>
    <row r="8" spans="1:6" x14ac:dyDescent="0.2">
      <c r="B8" s="41" t="s">
        <v>135</v>
      </c>
    </row>
    <row r="9" spans="1:6" x14ac:dyDescent="0.2">
      <c r="A9" s="38"/>
      <c r="B9" s="42" t="s">
        <v>136</v>
      </c>
    </row>
    <row r="10" spans="1:6" x14ac:dyDescent="0.2">
      <c r="B10" s="42" t="s">
        <v>137</v>
      </c>
    </row>
    <row r="13" spans="1:6" x14ac:dyDescent="0.2">
      <c r="C13" s="68" t="s">
        <v>144</v>
      </c>
    </row>
    <row r="15" spans="1:6" x14ac:dyDescent="0.2">
      <c r="B15" s="39" t="s">
        <v>154</v>
      </c>
    </row>
    <row r="16" spans="1:6" x14ac:dyDescent="0.2">
      <c r="C16" s="1" t="s">
        <v>162</v>
      </c>
    </row>
    <row r="17" spans="3:3" x14ac:dyDescent="0.2">
      <c r="C17" s="1" t="s">
        <v>155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workbookViewId="0">
      <selection activeCell="C23" sqref="C2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24" t="str">
        <f>'Notas de Disciplina Financiera'!A1</f>
        <v>Municipio de Guanajuato</v>
      </c>
      <c r="C1" s="124"/>
      <c r="D1" s="124"/>
      <c r="E1" s="36" t="s">
        <v>0</v>
      </c>
      <c r="F1" s="37">
        <f>'Notas de Disciplina Financiera'!D1</f>
        <v>2024</v>
      </c>
    </row>
    <row r="2" spans="1:6" x14ac:dyDescent="0.2">
      <c r="B2" s="124" t="s">
        <v>1</v>
      </c>
      <c r="C2" s="124"/>
      <c r="D2" s="124"/>
      <c r="E2" s="36" t="s">
        <v>2</v>
      </c>
      <c r="F2" s="37" t="str">
        <f>'Notas de Disciplina Financiera'!D2</f>
        <v>Anual</v>
      </c>
    </row>
    <row r="3" spans="1:6" x14ac:dyDescent="0.2">
      <c r="B3" s="124" t="str">
        <f>'Notas de Disciplina Financiera'!A3</f>
        <v>Correspondiente del 1 de Enero al 31 de Diciembre de 2024</v>
      </c>
      <c r="C3" s="124"/>
      <c r="D3" s="124"/>
      <c r="E3" s="36" t="s">
        <v>3</v>
      </c>
      <c r="F3" s="37" t="str">
        <f>'Notas de Disciplina Financiera'!D3</f>
        <v>Cuenta Pública</v>
      </c>
    </row>
    <row r="5" spans="1:6" x14ac:dyDescent="0.2">
      <c r="B5" s="39"/>
      <c r="C5" s="39" t="s">
        <v>19</v>
      </c>
    </row>
    <row r="7" spans="1:6" x14ac:dyDescent="0.2">
      <c r="B7" s="1" t="s">
        <v>131</v>
      </c>
    </row>
    <row r="8" spans="1:6" x14ac:dyDescent="0.2">
      <c r="B8" s="41" t="s">
        <v>138</v>
      </c>
    </row>
    <row r="9" spans="1:6" x14ac:dyDescent="0.2">
      <c r="A9" s="38"/>
    </row>
    <row r="11" spans="1:6" x14ac:dyDescent="0.2">
      <c r="C11" s="68" t="s">
        <v>145</v>
      </c>
    </row>
    <row r="13" spans="1:6" x14ac:dyDescent="0.2">
      <c r="B13" s="39" t="s">
        <v>154</v>
      </c>
    </row>
    <row r="14" spans="1:6" x14ac:dyDescent="0.2">
      <c r="C14" s="1" t="s">
        <v>163</v>
      </c>
    </row>
    <row r="15" spans="1:6" x14ac:dyDescent="0.2">
      <c r="C15" s="85" t="s">
        <v>147</v>
      </c>
    </row>
    <row r="21" ht="9.6" customHeight="1" x14ac:dyDescent="0.2"/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DF-15685</cp:lastModifiedBy>
  <cp:revision/>
  <dcterms:created xsi:type="dcterms:W3CDTF">2024-03-15T21:50:03Z</dcterms:created>
  <dcterms:modified xsi:type="dcterms:W3CDTF">2025-02-11T19:49:54Z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