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APAG_FINANCIERA\Documents\FACTURAS ELECTRONICAS\OTROS MAS\2024\12.2 CUENTA PÚBLICA 2024\CUENTA PÚBLICA 2024\"/>
    </mc:Choice>
  </mc:AlternateContent>
  <xr:revisionPtr revIDLastSave="0" documentId="13_ncr:1_{6FEA4FDA-E36D-4C7C-AF11-C975FE64D164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B18" i="7" l="1"/>
  <c r="C18" i="7"/>
  <c r="D18" i="7"/>
  <c r="E18" i="7"/>
  <c r="F18" i="7"/>
  <c r="G70" i="6"/>
  <c r="G13" i="6"/>
  <c r="F20" i="3" l="1"/>
  <c r="C53" i="9" l="1"/>
  <c r="D53" i="9"/>
  <c r="E53" i="9"/>
  <c r="F53" i="9"/>
  <c r="D103" i="7" l="1"/>
  <c r="C53" i="5" l="1"/>
  <c r="G21" i="8" l="1"/>
  <c r="G22" i="8"/>
  <c r="G23" i="8"/>
  <c r="G24" i="8"/>
  <c r="G25" i="8"/>
  <c r="G26" i="8"/>
  <c r="G27" i="8"/>
  <c r="G20" i="8"/>
  <c r="G10" i="8"/>
  <c r="G11" i="8"/>
  <c r="G12" i="8"/>
  <c r="G13" i="8"/>
  <c r="G14" i="8"/>
  <c r="G15" i="8"/>
  <c r="G16" i="8"/>
  <c r="G17" i="8"/>
  <c r="G9" i="8" l="1"/>
  <c r="C55" i="5" l="1"/>
  <c r="C17" i="5" l="1"/>
  <c r="C8" i="5"/>
  <c r="C13" i="5" l="1"/>
  <c r="C21" i="5" s="1"/>
  <c r="C23" i="5" s="1"/>
  <c r="C25" i="5" s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D30" i="20" l="1"/>
  <c r="G28" i="22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C9" i="10" s="1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C60" i="2"/>
  <c r="B60" i="2"/>
  <c r="C41" i="2"/>
  <c r="B41" i="2"/>
  <c r="C38" i="2"/>
  <c r="E84" i="7" l="1"/>
  <c r="D41" i="6"/>
  <c r="C65" i="6"/>
  <c r="C70" i="6" s="1"/>
  <c r="F65" i="6"/>
  <c r="F70" i="6" s="1"/>
  <c r="G28" i="6"/>
  <c r="C29" i="8"/>
  <c r="F8" i="3"/>
  <c r="H8" i="3"/>
  <c r="H20" i="3" s="1"/>
  <c r="G62" i="7"/>
  <c r="G28" i="7"/>
  <c r="E29" i="8"/>
  <c r="F29" i="8"/>
  <c r="E79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E77" i="9" l="1"/>
  <c r="D77" i="9"/>
  <c r="B159" i="7"/>
  <c r="E159" i="7"/>
  <c r="D70" i="6"/>
  <c r="F159" i="7"/>
  <c r="G77" i="9"/>
  <c r="C159" i="7"/>
  <c r="G9" i="7"/>
  <c r="B77" i="9"/>
  <c r="F77" i="9"/>
  <c r="D159" i="7"/>
  <c r="G84" i="7"/>
  <c r="G42" i="6"/>
  <c r="G159" i="7" l="1"/>
  <c r="B38" i="2"/>
  <c r="C31" i="2"/>
  <c r="B31" i="2"/>
  <c r="C25" i="2"/>
  <c r="B25" i="2"/>
  <c r="C17" i="2"/>
  <c r="B17" i="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F47" i="2"/>
  <c r="F59" i="2" s="1"/>
  <c r="F81" i="2" s="1"/>
  <c r="E9" i="2"/>
  <c r="E47" i="2" s="1"/>
  <c r="E59" i="2" s="1"/>
  <c r="E81" i="2" s="1"/>
  <c r="B9" i="2"/>
  <c r="B47" i="2" s="1"/>
  <c r="B62" i="2" s="1"/>
  <c r="F9" i="2"/>
  <c r="C9" i="2"/>
  <c r="C47" i="2" s="1"/>
  <c r="C62" i="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<sst xmlns="http://schemas.openxmlformats.org/spreadsheetml/2006/main" count="1025" uniqueCount="603">
  <si>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</si>
  <si>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</si>
  <si>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</si>
  <si>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</si>
  <si>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</si>
  <si>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</si>
  <si>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</si>
  <si>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</si>
  <si>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</si>
  <si>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</si>
  <si>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</si>
  <si>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</si>
  <si>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</si>
  <si>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</si>
  <si>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</si>
  <si>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</si>
  <si>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</si>
  <si>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</si>
  <si>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</si>
  <si>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</si>
  <si>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</si>
  <si>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</si>
  <si>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</si>
  <si>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</si>
  <si>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</si>
  <si>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</si>
  <si>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</si>
  <si>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</si>
  <si>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</si>
  <si>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</si>
  <si>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</si>
  <si>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</si>
  <si>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</si>
  <si>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</si>
  <si>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</si>
  <si>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</si>
  <si>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</si>
  <si>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</si>
  <si>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</si>
  <si>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</si>
  <si>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</si>
  <si>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</si>
  <si>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</si>
  <si>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</si>
  <si>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</si>
  <si>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</si>
  <si>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</si>
  <si>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</si>
  <si>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</si>
  <si>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</si>
  <si>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</si>
  <si>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</si>
  <si>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</si>
  <si>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</si>
  <si>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</si>
  <si>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</si>
  <si>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</si>
  <si>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</si>
  <si>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</si>
  <si>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</si>
  <si>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</si>
  <si>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</si>
  <si>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</si>
  <si>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</si>
  <si>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</si>
  <si>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</si>
  <si>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</si>
  <si>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</si>
  <si>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</si>
  <si>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</si>
  <si>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</si>
  <si>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</si>
  <si>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</si>
  <si>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</si>
  <si>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</si>
  <si>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</si>
  <si>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</si>
  <si>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</si>
  <si>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</si>
  <si>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</si>
  <si>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</si>
  <si>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</si>
  <si>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</si>
  <si>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</si>
  <si>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</si>
  <si>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</si>
  <si>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</si>
  <si>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</si>
  <si>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</si>
  <si>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</si>
  <si>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</si>
  <si>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</si>
  <si>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</si>
  <si>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</si>
  <si>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</si>
  <si>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</si>
  <si>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</si>
  <si>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</si>
  <si>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</si>
  <si>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</si>
  <si>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</si>
  <si>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</si>
  <si>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</si>
  <si>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</si>
  <si>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</si>
  <si>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</si>
  <si>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</si>
  <si>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</si>
  <si>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</si>
  <si>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</si>
  <si>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</si>
  <si>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</si>
  <si>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</si>
  <si>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</si>
  <si>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</si>
  <si>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</si>
  <si>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</si>
  <si>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</si>
  <si>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</si>
  <si>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</si>
  <si>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</si>
  <si>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</si>
  <si>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</si>
  <si>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</si>
  <si>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</si>
  <si>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</si>
  <si>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</si>
  <si>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</si>
  <si>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</si>
  <si>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</si>
  <si>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</si>
  <si>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</si>
  <si>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</si>
  <si>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</si>
  <si>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</si>
  <si>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</si>
  <si>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</si>
  <si>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</si>
  <si>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</si>
  <si>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</si>
  <si>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</si>
  <si>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</si>
  <si>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</si>
  <si>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</si>
  <si>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</si>
  <si>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</si>
  <si>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</si>
  <si>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</si>
  <si>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</si>
  <si>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</si>
  <si>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</si>
  <si>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</si>
  <si>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</si>
  <si>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</si>
  <si>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</si>
  <si>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</si>
  <si>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</si>
  <si>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</si>
  <si>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</si>
  <si>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</si>
  <si>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</si>
  <si>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</si>
  <si>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</si>
  <si>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</si>
  <si>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</si>
  <si>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</si>
  <si>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</si>
  <si>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</si>
  <si>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</si>
  <si>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</si>
  <si>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</si>
  <si>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</si>
  <si>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</si>
  <si>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</si>
  <si>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</si>
  <si>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</si>
  <si>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</si>
  <si>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</si>
  <si>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</si>
  <si>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</si>
  <si>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</si>
  <si>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</si>
  <si>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</si>
  <si>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</si>
  <si>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</si>
  <si>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</si>
  <si>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</si>
  <si>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</si>
  <si>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</si>
  <si>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</si>
  <si>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</si>
  <si>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</si>
  <si>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</si>
  <si>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</si>
  <si>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</si>
  <si>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</si>
  <si>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</si>
  <si>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</si>
  <si>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</si>
  <si>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</si>
  <si>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</si>
  <si>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</si>
  <si>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</si>
  <si>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</si>
  <si>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</si>
  <si>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</si>
  <si>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</si>
  <si>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</si>
  <si>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</si>
  <si>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</si>
  <si>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</si>
  <si>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</si>
  <si>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</si>
  <si>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</si>
  <si>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</si>
  <si>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</si>
  <si>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</si>
  <si>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</si>
  <si>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</si>
  <si>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</si>
  <si>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</si>
  <si>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</si>
  <si>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</si>
  <si>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</si>
  <si>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</si>
  <si>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</si>
  <si>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</si>
  <si>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</si>
  <si>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</si>
  <si>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</si>
  <si>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</si>
  <si>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</si>
  <si>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</si>
  <si>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</si>
  <si>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</si>
  <si>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</si>
  <si>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</si>
  <si>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</si>
  <si>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</si>
  <si>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</si>
  <si>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</si>
  <si>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</si>
  <si>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</si>
  <si>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</si>
  <si>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</si>
  <si>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</si>
  <si>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</si>
  <si>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</si>
  <si>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</si>
  <si>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</si>
  <si>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</si>
  <si>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</si>
  <si>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</si>
  <si>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</si>
  <si>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</si>
  <si>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</si>
  <si>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</si>
  <si>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</si>
  <si>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</si>
  <si>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</si>
  <si>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</si>
  <si>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</si>
  <si>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</si>
  <si>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</si>
  <si>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</si>
  <si>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</si>
  <si>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</si>
  <si>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</si>
  <si>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</si>
  <si>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</si>
  <si>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</si>
  <si>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</si>
  <si>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</si>
  <si>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</si>
  <si>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</si>
  <si>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</si>
  <si>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</si>
  <si>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</si>
  <si>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</si>
  <si>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</si>
  <si>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</si>
  <si>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</si>
  <si>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</si>
  <si>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</si>
  <si>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</si>
  <si>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</si>
  <si>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</si>
  <si>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</si>
  <si>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</si>
  <si>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</si>
  <si>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</si>
  <si>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</si>
  <si>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</si>
  <si>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</si>
  <si>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</si>
  <si>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</si>
  <si>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</si>
  <si>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</si>
  <si>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</si>
  <si>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</si>
  <si>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</si>
  <si>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</si>
  <si>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</si>
  <si>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</si>
  <si>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</si>
  <si>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</si>
  <si>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</si>
  <si>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</si>
  <si>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</si>
  <si>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</si>
  <si>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</si>
  <si>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</si>
  <si>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</si>
  <si>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</si>
  <si>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</si>
  <si>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</si>
  <si>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</si>
  <si>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</si>
  <si>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</si>
  <si>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</si>
  <si>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</si>
  <si>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</si>
  <si>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</si>
  <si>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</si>
  <si>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</si>
  <si>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</si>
  <si>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</si>
  <si>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</si>
  <si>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</si>
  <si>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</si>
  <si>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</si>
  <si>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</si>
  <si>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</si>
  <si>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</si>
  <si>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</si>
  <si>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</si>
  <si>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</si>
  <si>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</si>
  <si>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</si>
  <si>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</si>
  <si>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</si>
  <si>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</si>
  <si>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</si>
  <si>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</si>
  <si>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</si>
  <si>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</si>
  <si>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</si>
  <si>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</si>
  <si>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</si>
  <si>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</si>
  <si>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</si>
  <si>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</si>
  <si>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</si>
  <si>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</si>
  <si>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</si>
  <si>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</si>
  <si>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</si>
  <si>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</si>
  <si>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</si>
  <si>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</si>
  <si>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</si>
  <si>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</si>
  <si>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</si>
  <si>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</si>
  <si>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</si>
  <si>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</si>
  <si>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</si>
  <si>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</si>
  <si>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</si>
  <si>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</si>
  <si>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</si>
  <si>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</si>
  <si>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</si>
  <si>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</si>
  <si>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</si>
  <si>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</si>
  <si>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</si>
  <si>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</si>
  <si>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</si>
  <si>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</si>
  <si>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</si>
  <si>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</si>
  <si>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</si>
  <si>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</si>
  <si>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</si>
  <si>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</si>
  <si>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</si>
  <si>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</si>
  <si>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</si>
  <si>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</si>
  <si>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</si>
  <si>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</si>
  <si>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</si>
  <si>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</si>
  <si>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</si>
  <si>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</si>
  <si>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</si>
  <si>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</si>
  <si>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</si>
  <si>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</si>
  <si>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</si>
  <si>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</si>
  <si>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</si>
  <si>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</si>
  <si>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</si>
  <si>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</si>
  <si>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</si>
  <si>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</si>
  <si>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</si>
  <si>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</si>
  <si>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</si>
  <si>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</si>
  <si>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</si>
  <si>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</si>
  <si>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</si>
  <si>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</si>
  <si>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</si>
  <si>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</si>
  <si>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</si>
  <si>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</si>
  <si>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</si>
  <si>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</si>
  <si>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</si>
  <si>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</si>
  <si>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</si>
  <si>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</si>
  <si>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</si>
  <si>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</si>
  <si>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</si>
  <si>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</si>
  <si>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</si>
  <si>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</si>
  <si>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</si>
  <si>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</si>
  <si>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</si>
  <si>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</si>
  <si>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</si>
  <si>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</si>
  <si>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</si>
  <si>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</si>
  <si>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</si>
  <si>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</si>
  <si>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</si>
  <si>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</si>
  <si>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</si>
  <si>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</si>
  <si>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</si>
  <si>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</si>
  <si>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</si>
  <si>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</si>
  <si>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</si>
  <si>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</si>
  <si>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</si>
  <si>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</si>
  <si>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</si>
  <si>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</si>
  <si>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</si>
  <si>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</si>
  <si>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</si>
  <si>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</si>
  <si>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</si>
  <si>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</si>
  <si>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</si>
  <si>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</si>
  <si>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</si>
  <si>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</si>
  <si>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</si>
  <si>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</si>
  <si>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</si>
  <si>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</si>
  <si>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</si>
  <si>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</si>
  <si>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</si>
  <si>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</si>
  <si>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</si>
  <si>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</si>
  <si>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</si>
  <si>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</si>
  <si>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</si>
  <si>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</si>
  <si>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</si>
  <si>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</si>
  <si>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</si>
  <si>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</si>
  <si>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</si>
  <si>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</si>
  <si>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</si>
  <si>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</si>
  <si>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</si>
  <si>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</si>
  <si>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</si>
  <si>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</si>
  <si>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</si>
  <si>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</si>
  <si>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</si>
  <si>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</si>
  <si>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</si>
  <si>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</si>
  <si>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</si>
  <si>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</si>
  <si>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</si>
  <si>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</si>
  <si>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</si>
  <si>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</si>
  <si>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</si>
  <si>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</si>
  <si>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</si>
  <si>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</si>
  <si>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</si>
  <si>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</si>
  <si>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</si>
  <si>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</si>
  <si>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</si>
  <si>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</si>
  <si>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</si>
  <si>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</si>
  <si>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</si>
  <si>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</si>
  <si>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</si>
  <si>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</si>
  <si>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</si>
  <si>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</si>
  <si>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</si>
  <si>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</si>
  <si>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</si>
  <si>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</si>
  <si>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</si>
  <si>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</si>
  <si>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</si>
  <si>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</si>
  <si>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</si>
  <si>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</si>
  <si>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</si>
  <si>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</si>
  <si>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</si>
  <si>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</si>
  <si>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</si>
  <si>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</si>
  <si>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</si>
  <si>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</si>
  <si>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</si>
  <si>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</si>
  <si>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</si>
  <si>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</si>
  <si>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</si>
  <si>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</si>
  <si>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</si>
  <si>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</si>
  <si>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</si>
  <si>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</si>
  <si>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</si>
  <si>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</si>
  <si>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</si>
  <si>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</si>
  <si>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</si>
  <si>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</si>
  <si>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</si>
  <si>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</si>
  <si>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</si>
  <si>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</si>
  <si>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</si>
  <si>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</si>
  <si>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</si>
  <si>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</si>
  <si>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</si>
  <si>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</si>
  <si>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</si>
  <si>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</si>
  <si>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</si>
  <si>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</si>
  <si>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</si>
  <si>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</si>
  <si>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</si>
  <si>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</si>
  <si>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</si>
  <si>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</si>
  <si>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</si>
  <si>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</si>
  <si>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</si>
  <si>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</si>
  <si>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</si>
  <si>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</si>
  <si>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</si>
  <si>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</si>
  <si>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</si>
  <si>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</si>
  <si>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</si>
  <si>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</si>
  <si>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</si>
  <si>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</si>
  <si>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</si>
  <si>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</si>
  <si>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Municipal de Agua Potable y Alcantarillado de Guanajuato</t>
  </si>
  <si>
    <t>CONSEJO DIRECTIVO</t>
  </si>
  <si>
    <t>DIRECCION GENERAL</t>
  </si>
  <si>
    <t>DIRECCION DE ADMINISTRACIÓN Y FINANZAS</t>
  </si>
  <si>
    <t>DIRECCION DE ASUNTOS JURIDICOS</t>
  </si>
  <si>
    <t>DIRECCION COMERCIAL</t>
  </si>
  <si>
    <t>DIRECCION DE PLANEACION Y PROGRAMACION</t>
  </si>
  <si>
    <t>DIRECCION DE OPERACION HIDRAULICA</t>
  </si>
  <si>
    <t>DIRECCIÓN DE ATENCIÓN AL MEDIO RURAL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</si>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</sst>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E40B3899-003D-49F6-8D3E-B89DDF59BB01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G1" sqref="G1"/>
    </sheetView>
  </sheetViews>
  <sheetFormatPr baseColWidth="10" defaultColWidth="11" defaultRowHeight="15" x14ac:dyDescent="0.25"/>
  <cols>
    <col min="1" max="1" width="96.42578125" customWidth="1"/>
    <col min="2" max="3" width="17.28515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96928180.810000002</v>
      </c>
      <c r="C9" s="47">
        <f>SUM(C10:C16)</f>
        <v>113099862.80000001</v>
      </c>
      <c r="D9" s="46" t="s">
        <v>10</v>
      </c>
      <c r="E9" s="47">
        <f>SUM(E10:E18)</f>
        <v>37529188.159999996</v>
      </c>
      <c r="F9" s="47">
        <f>SUM(F10:F18)</f>
        <v>38384647.090000004</v>
      </c>
    </row>
    <row r="10" spans="1:6" x14ac:dyDescent="0.25">
      <c r="A10" s="48" t="s">
        <v>11</v>
      </c>
      <c r="B10" s="47">
        <v>152500</v>
      </c>
      <c r="C10" s="47">
        <v>166900</v>
      </c>
      <c r="D10" s="48" t="s">
        <v>12</v>
      </c>
      <c r="E10" s="47">
        <v>2214557.19</v>
      </c>
      <c r="F10" s="47">
        <v>1899820.79</v>
      </c>
    </row>
    <row r="11" spans="1:6" x14ac:dyDescent="0.25">
      <c r="A11" s="48" t="s">
        <v>13</v>
      </c>
      <c r="B11" s="47">
        <v>64059057.890000001</v>
      </c>
      <c r="C11" s="47">
        <v>69550752.510000005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32716622.920000002</v>
      </c>
      <c r="C13" s="47">
        <v>43382210.289999999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3002033.92</v>
      </c>
      <c r="F16" s="47">
        <v>3673631.75</v>
      </c>
    </row>
    <row r="17" spans="1:6" x14ac:dyDescent="0.25">
      <c r="A17" s="46" t="s">
        <v>25</v>
      </c>
      <c r="B17" s="47">
        <f>SUM(B18:B24)</f>
        <v>31129350.300000001</v>
      </c>
      <c r="C17" s="47">
        <f>SUM(C18:C24)</f>
        <v>42286486.120000005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32312597.050000001</v>
      </c>
      <c r="F18" s="47">
        <v>32811194.550000001</v>
      </c>
    </row>
    <row r="19" spans="1:6" x14ac:dyDescent="0.25">
      <c r="A19" s="48" t="s">
        <v>29</v>
      </c>
      <c r="B19" s="47">
        <v>27304978.030000001</v>
      </c>
      <c r="C19" s="47">
        <v>38700659.960000001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42299.27</v>
      </c>
      <c r="C20" s="47">
        <v>360938.45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3782073</v>
      </c>
      <c r="C23" s="47">
        <v>3224887.71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6773665.6400000006</v>
      </c>
      <c r="C25" s="47">
        <f>SUM(C26:C30)</f>
        <v>3244010.02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1445283.94</v>
      </c>
      <c r="C26" s="47">
        <v>1204617.95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97711.08</v>
      </c>
      <c r="F27" s="47">
        <f>SUM(F28:F30)</f>
        <v>97711.08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97711.08</v>
      </c>
      <c r="F28" s="47">
        <v>97711.08</v>
      </c>
    </row>
    <row r="29" spans="1:6" x14ac:dyDescent="0.25">
      <c r="A29" s="48" t="s">
        <v>49</v>
      </c>
      <c r="B29" s="47">
        <v>5328381.7</v>
      </c>
      <c r="C29" s="47">
        <v>2039392.07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19709671.739999998</v>
      </c>
      <c r="C37" s="47">
        <v>15800971.369999999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154540868.49000001</v>
      </c>
      <c r="C47" s="4">
        <f>C9+C17+C25+C31+C37+C38+C41</f>
        <v>174431330.31000003</v>
      </c>
      <c r="D47" s="2" t="s">
        <v>84</v>
      </c>
      <c r="E47" s="4">
        <f>E9+E19+E23+E26+E27+E31+E38+E42</f>
        <v>37626899.239999995</v>
      </c>
      <c r="F47" s="4">
        <f>F9+F19+F23+F26+F27+F31+F38+F42</f>
        <v>38482358.170000002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526954</v>
      </c>
      <c r="F50" s="47">
        <v>554470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746620226.10000002</v>
      </c>
      <c r="C52" s="47">
        <v>452501993.75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128348713.56</v>
      </c>
      <c r="C53" s="47">
        <v>110611990.59999999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4872026.8000000007</v>
      </c>
      <c r="C54" s="47">
        <v>4600998.78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-131785473.87</v>
      </c>
      <c r="C55" s="47">
        <v>-104384194.09999999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13753377.369999999</v>
      </c>
      <c r="C56" s="47">
        <v>9141517.8399999999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526954</v>
      </c>
      <c r="F57" s="4">
        <f>SUM(F50:F55)</f>
        <v>554470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38153853.239999995</v>
      </c>
      <c r="F59" s="4">
        <f>F47+F57</f>
        <v>39036828.170000002</v>
      </c>
    </row>
    <row r="60" spans="1:6" x14ac:dyDescent="0.25">
      <c r="A60" s="3" t="s">
        <v>104</v>
      </c>
      <c r="B60" s="4">
        <f>SUM(B50:B58)</f>
        <v>761808869.96000004</v>
      </c>
      <c r="C60" s="4">
        <f>SUM(C50:C58)</f>
        <v>472472306.86999995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916349738.45000005</v>
      </c>
      <c r="C62" s="4">
        <f>SUM(C47+C60)</f>
        <v>646903637.17999995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187465529.62</v>
      </c>
      <c r="F63" s="47">
        <f>SUM(F64:F66)</f>
        <v>179344763.41999999</v>
      </c>
    </row>
    <row r="64" spans="1:6" x14ac:dyDescent="0.25">
      <c r="A64" s="45"/>
      <c r="B64" s="45"/>
      <c r="C64" s="45"/>
      <c r="D64" s="46" t="s">
        <v>108</v>
      </c>
      <c r="E64" s="47">
        <v>106788382.20999999</v>
      </c>
      <c r="F64" s="47">
        <v>106788382.20999999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80677147.409999996</v>
      </c>
      <c r="F66" s="47">
        <v>72556381.209999993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690730355.58999991</v>
      </c>
      <c r="F68" s="47">
        <f>SUM(F69:F73)</f>
        <v>428522045.59000003</v>
      </c>
    </row>
    <row r="69" spans="1:6" x14ac:dyDescent="0.25">
      <c r="A69" s="53"/>
      <c r="B69" s="45"/>
      <c r="C69" s="45"/>
      <c r="D69" s="46" t="s">
        <v>112</v>
      </c>
      <c r="E69" s="47">
        <v>74156300.800000012</v>
      </c>
      <c r="F69" s="47">
        <v>98316933.080000013</v>
      </c>
    </row>
    <row r="70" spans="1:6" x14ac:dyDescent="0.25">
      <c r="A70" s="53"/>
      <c r="B70" s="45"/>
      <c r="C70" s="45"/>
      <c r="D70" s="46" t="s">
        <v>113</v>
      </c>
      <c r="E70" s="47">
        <v>616574054.78999996</v>
      </c>
      <c r="F70" s="47">
        <v>330205112.50999999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878195885.20999992</v>
      </c>
      <c r="F79" s="4">
        <f>F63+F68+F75</f>
        <v>607866809.00999999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916349738.44999993</v>
      </c>
      <c r="F81" s="4">
        <f>F59+F79</f>
        <v>646903637.17999995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17:C17 B25:C25 B38:C46 B59:C62 E19:F27 E29:F49 E51:F63 E67:F68 E71:F81 C50:C51 C57:C5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E12" sqref="E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439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Sistema Municipal de Agua Potable y Alcantarillado de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440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286029398.31999999</v>
      </c>
      <c r="C7" s="119">
        <f t="shared" ref="C7:G7" si="0">SUM(C8:C19)</f>
        <v>297470574.25279999</v>
      </c>
      <c r="D7" s="119">
        <f t="shared" si="0"/>
        <v>309369397.22291201</v>
      </c>
      <c r="E7" s="119">
        <f t="shared" si="0"/>
        <v>321744173.11182851</v>
      </c>
      <c r="F7" s="119">
        <f t="shared" si="0"/>
        <v>334613940.03630167</v>
      </c>
      <c r="G7" s="119">
        <f t="shared" si="0"/>
        <v>347998497.63775378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7500000</v>
      </c>
      <c r="C12" s="75">
        <v>7800000</v>
      </c>
      <c r="D12" s="75">
        <v>8112000</v>
      </c>
      <c r="E12" s="75">
        <v>8436480</v>
      </c>
      <c r="F12" s="75">
        <v>8773939.2000000011</v>
      </c>
      <c r="G12" s="75">
        <v>9124896.7680000011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278529398.31999999</v>
      </c>
      <c r="C14" s="75">
        <v>289670574.25279999</v>
      </c>
      <c r="D14" s="75">
        <v>301257397.22291201</v>
      </c>
      <c r="E14" s="75">
        <v>313307693.11182851</v>
      </c>
      <c r="F14" s="75">
        <v>325840000.83630168</v>
      </c>
      <c r="G14" s="75">
        <v>338873600.86975378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286029398.31999999</v>
      </c>
      <c r="C31" s="119">
        <f t="shared" ref="C31:G31" si="3">C21+C7+C28</f>
        <v>297470574.25279999</v>
      </c>
      <c r="D31" s="119">
        <f t="shared" si="3"/>
        <v>309369397.22291201</v>
      </c>
      <c r="E31" s="119">
        <f t="shared" si="3"/>
        <v>321744173.11182851</v>
      </c>
      <c r="F31" s="119">
        <f t="shared" si="3"/>
        <v>334613940.03630167</v>
      </c>
      <c r="G31" s="119">
        <f t="shared" si="3"/>
        <v>347998497.63775378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disablePrompts="1"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E12" sqref="E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458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Sistema Municipal de Agua Potable y Alcantarillado de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459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286029398.31810004</v>
      </c>
      <c r="C7" s="119">
        <f t="shared" si="0"/>
        <v>297470574.25082403</v>
      </c>
      <c r="D7" s="119">
        <f t="shared" si="0"/>
        <v>309369397.22085696</v>
      </c>
      <c r="E7" s="119">
        <f t="shared" si="0"/>
        <v>321744173.10969132</v>
      </c>
      <c r="F7" s="119">
        <f t="shared" si="0"/>
        <v>334613940.0340789</v>
      </c>
      <c r="G7" s="119">
        <f t="shared" si="0"/>
        <v>347998497.63544214</v>
      </c>
    </row>
    <row r="8" spans="1:7" x14ac:dyDescent="0.25">
      <c r="A8" s="58" t="s">
        <v>573</v>
      </c>
      <c r="B8" s="75">
        <v>101969242.78000002</v>
      </c>
      <c r="C8" s="75">
        <v>106048012.49120001</v>
      </c>
      <c r="D8" s="75">
        <v>110289932.99084802</v>
      </c>
      <c r="E8" s="75">
        <v>114701530.31048195</v>
      </c>
      <c r="F8" s="75">
        <v>119289591.52290124</v>
      </c>
      <c r="G8" s="75">
        <v>124061175.1838173</v>
      </c>
    </row>
    <row r="9" spans="1:7" ht="15.75" customHeight="1" x14ac:dyDescent="0.25">
      <c r="A9" s="58" t="s">
        <v>574</v>
      </c>
      <c r="B9" s="75">
        <v>36325058.697199993</v>
      </c>
      <c r="C9" s="75">
        <v>37778061.045087993</v>
      </c>
      <c r="D9" s="75">
        <v>39289183.486891516</v>
      </c>
      <c r="E9" s="75">
        <v>40860750.826367177</v>
      </c>
      <c r="F9" s="75">
        <v>42495180.859421864</v>
      </c>
      <c r="G9" s="75">
        <v>44194988.093798742</v>
      </c>
    </row>
    <row r="10" spans="1:7" x14ac:dyDescent="0.25">
      <c r="A10" s="58" t="s">
        <v>464</v>
      </c>
      <c r="B10" s="75">
        <v>93779875.74090001</v>
      </c>
      <c r="C10" s="75">
        <v>97531070.77053602</v>
      </c>
      <c r="D10" s="75">
        <v>101432313.60135746</v>
      </c>
      <c r="E10" s="75">
        <v>105489606.14541176</v>
      </c>
      <c r="F10" s="75">
        <v>109709190.39122823</v>
      </c>
      <c r="G10" s="75">
        <v>114097558.00687736</v>
      </c>
    </row>
    <row r="11" spans="1:7" x14ac:dyDescent="0.25">
      <c r="A11" s="58" t="s">
        <v>465</v>
      </c>
      <c r="B11" s="75">
        <v>88400</v>
      </c>
      <c r="C11" s="75">
        <v>91936</v>
      </c>
      <c r="D11" s="75">
        <v>95613.440000000002</v>
      </c>
      <c r="E11" s="75">
        <v>99437.977600000013</v>
      </c>
      <c r="F11" s="75">
        <v>103415.49670400002</v>
      </c>
      <c r="G11" s="75">
        <v>107552.11657216003</v>
      </c>
    </row>
    <row r="12" spans="1:7" x14ac:dyDescent="0.25">
      <c r="A12" s="58" t="s">
        <v>575</v>
      </c>
      <c r="B12" s="75">
        <v>20258662.939999998</v>
      </c>
      <c r="C12" s="75">
        <v>21069009.457599998</v>
      </c>
      <c r="D12" s="75">
        <v>21911769.835903998</v>
      </c>
      <c r="E12" s="75">
        <v>22788240.629340161</v>
      </c>
      <c r="F12" s="75">
        <v>23699770.254513767</v>
      </c>
      <c r="G12" s="75">
        <v>24647761.064694319</v>
      </c>
    </row>
    <row r="13" spans="1:7" x14ac:dyDescent="0.25">
      <c r="A13" s="58" t="s">
        <v>467</v>
      </c>
      <c r="B13" s="75">
        <v>32748486.160000004</v>
      </c>
      <c r="C13" s="75">
        <v>34058425.606400006</v>
      </c>
      <c r="D13" s="75">
        <v>35420762.630656004</v>
      </c>
      <c r="E13" s="75">
        <v>36837593.135882244</v>
      </c>
      <c r="F13" s="75">
        <v>38311096.861317538</v>
      </c>
      <c r="G13" s="75">
        <v>39843540.73577024</v>
      </c>
    </row>
    <row r="14" spans="1:7" x14ac:dyDescent="0.25">
      <c r="A14" s="59" t="s">
        <v>468</v>
      </c>
      <c r="B14" s="75">
        <v>859672</v>
      </c>
      <c r="C14" s="75">
        <v>894058.88</v>
      </c>
      <c r="D14" s="75">
        <v>929821.2352</v>
      </c>
      <c r="E14" s="75">
        <v>967014.084608</v>
      </c>
      <c r="F14" s="75">
        <v>1005694.64799232</v>
      </c>
      <c r="G14" s="75">
        <v>1045922.4339120128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286029398.31810004</v>
      </c>
      <c r="C29" s="119">
        <f t="shared" ref="C29:G29" si="2">C18+C7</f>
        <v>297470574.25082403</v>
      </c>
      <c r="D29" s="119">
        <f t="shared" si="2"/>
        <v>309369397.22085696</v>
      </c>
      <c r="E29" s="119">
        <f t="shared" si="2"/>
        <v>321744173.10969132</v>
      </c>
      <c r="F29" s="119">
        <f t="shared" si="2"/>
        <v>334613940.0340789</v>
      </c>
      <c r="G29" s="119">
        <f t="shared" si="2"/>
        <v>347998497.63544214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474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Sistema Municipal de Agua Potable y Alcantarillado de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475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215314137.37</v>
      </c>
      <c r="C6" s="119">
        <f t="shared" ref="C6:G6" si="0">SUM(C7:C18)</f>
        <v>194975147.77000001</v>
      </c>
      <c r="D6" s="119">
        <f t="shared" si="0"/>
        <v>216333163.28</v>
      </c>
      <c r="E6" s="119">
        <f t="shared" si="0"/>
        <v>245321232.25999999</v>
      </c>
      <c r="F6" s="119">
        <f t="shared" si="0"/>
        <v>281495089.26000011</v>
      </c>
      <c r="G6" s="119">
        <f t="shared" si="0"/>
        <v>302209662.16000009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197822393.90000001</v>
      </c>
      <c r="C10" s="75">
        <v>176921842.72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11588743.77</v>
      </c>
      <c r="C11" s="75">
        <v>6757361.7699999996</v>
      </c>
      <c r="D11" s="75">
        <v>6396542.0499999998</v>
      </c>
      <c r="E11" s="75">
        <v>8803406.540000001</v>
      </c>
      <c r="F11" s="75">
        <v>14105005.699999999</v>
      </c>
      <c r="G11" s="75">
        <v>15837985.699999999</v>
      </c>
    </row>
    <row r="12" spans="1:7" x14ac:dyDescent="0.25">
      <c r="A12" s="58" t="s">
        <v>559</v>
      </c>
      <c r="B12" s="75">
        <v>2627912.2000000002</v>
      </c>
      <c r="C12" s="75">
        <v>1790167.4</v>
      </c>
      <c r="D12" s="75">
        <v>2662430.63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9505775.8800000008</v>
      </c>
      <c r="D13" s="75">
        <v>207274190.59999999</v>
      </c>
      <c r="E13" s="75">
        <v>236517825.72</v>
      </c>
      <c r="F13" s="75">
        <v>267390083.56000009</v>
      </c>
      <c r="G13" s="75">
        <v>286371676.4600001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3275087.5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2505007.25</v>
      </c>
      <c r="D20" s="119">
        <f t="shared" si="1"/>
        <v>5244757.7799999993</v>
      </c>
      <c r="E20" s="119">
        <f t="shared" si="1"/>
        <v>9933288.5600000005</v>
      </c>
      <c r="F20" s="119">
        <f t="shared" si="1"/>
        <v>29412098.66</v>
      </c>
      <c r="G20" s="119">
        <f t="shared" si="1"/>
        <v>36234640.799999997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2505007.25</v>
      </c>
      <c r="D22" s="76">
        <v>5228211.93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16545.849999999999</v>
      </c>
      <c r="E24" s="76">
        <v>9933288.5600000005</v>
      </c>
      <c r="F24" s="76">
        <v>29412098.66</v>
      </c>
      <c r="G24" s="76">
        <v>36234640.799999997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215314137.37</v>
      </c>
      <c r="C30" s="119">
        <f t="shared" ref="C30:G30" si="3">C20+C6+C27</f>
        <v>197480155.02000001</v>
      </c>
      <c r="D30" s="119">
        <f t="shared" si="3"/>
        <v>221577921.06</v>
      </c>
      <c r="E30" s="119">
        <f t="shared" si="3"/>
        <v>255254520.81999999</v>
      </c>
      <c r="F30" s="119">
        <f t="shared" si="3"/>
        <v>310907187.92000014</v>
      </c>
      <c r="G30" s="119">
        <f t="shared" si="3"/>
        <v>338444302.9600001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18 G10 B26:G30 B21:B25 G21:G23 C7:G9 G14:G18 G2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28" sqref="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499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Sistema Municipal de Agua Potable y Alcantarillado de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500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219301667.72999999</v>
      </c>
      <c r="C6" s="119">
        <f t="shared" si="0"/>
        <v>229349160.68000001</v>
      </c>
      <c r="D6" s="119">
        <f t="shared" si="0"/>
        <v>236089273.40000001</v>
      </c>
      <c r="E6" s="119">
        <f t="shared" si="0"/>
        <v>239435516.5</v>
      </c>
      <c r="F6" s="119">
        <f t="shared" si="0"/>
        <v>284696827.69999999</v>
      </c>
      <c r="G6" s="119">
        <f t="shared" si="0"/>
        <v>331073519.05999994</v>
      </c>
    </row>
    <row r="7" spans="1:7" x14ac:dyDescent="0.25">
      <c r="A7" s="58" t="s">
        <v>573</v>
      </c>
      <c r="B7" s="75">
        <v>70738195.510000005</v>
      </c>
      <c r="C7" s="75">
        <v>75430135.239999995</v>
      </c>
      <c r="D7" s="75">
        <v>82606236.579999998</v>
      </c>
      <c r="E7" s="75">
        <v>85338362.299999997</v>
      </c>
      <c r="F7" s="75">
        <v>90631724.799999982</v>
      </c>
      <c r="G7" s="75">
        <v>96760982.49999994</v>
      </c>
    </row>
    <row r="8" spans="1:7" ht="15.75" customHeight="1" x14ac:dyDescent="0.25">
      <c r="A8" s="58" t="s">
        <v>574</v>
      </c>
      <c r="B8" s="75">
        <v>25036510.100000001</v>
      </c>
      <c r="C8" s="75">
        <v>21279068.359999999</v>
      </c>
      <c r="D8" s="75">
        <v>30188965.940000001</v>
      </c>
      <c r="E8" s="75">
        <v>23792541.990000002</v>
      </c>
      <c r="F8" s="75">
        <v>31436712.919999998</v>
      </c>
      <c r="G8" s="75">
        <v>41979814.569999985</v>
      </c>
    </row>
    <row r="9" spans="1:7" x14ac:dyDescent="0.25">
      <c r="A9" s="58" t="s">
        <v>464</v>
      </c>
      <c r="B9" s="75">
        <v>58661894.200000003</v>
      </c>
      <c r="C9" s="75">
        <v>67894586.530000001</v>
      </c>
      <c r="D9" s="75">
        <v>65023670.890000001</v>
      </c>
      <c r="E9" s="75">
        <v>65912589.950000003</v>
      </c>
      <c r="F9" s="75">
        <v>76039454.24000001</v>
      </c>
      <c r="G9" s="75">
        <v>100719785.25</v>
      </c>
    </row>
    <row r="10" spans="1:7" x14ac:dyDescent="0.25">
      <c r="A10" s="58" t="s">
        <v>465</v>
      </c>
      <c r="B10" s="75">
        <v>87000</v>
      </c>
      <c r="C10" s="75">
        <v>28500</v>
      </c>
      <c r="D10" s="75">
        <v>253000</v>
      </c>
      <c r="E10" s="75">
        <v>35000</v>
      </c>
      <c r="F10" s="75">
        <v>62000</v>
      </c>
      <c r="G10" s="75">
        <v>307395.40000000002</v>
      </c>
    </row>
    <row r="11" spans="1:7" x14ac:dyDescent="0.25">
      <c r="A11" s="58" t="s">
        <v>575</v>
      </c>
      <c r="B11" s="75">
        <v>7540878.0099999998</v>
      </c>
      <c r="C11" s="75">
        <v>1660801.8</v>
      </c>
      <c r="D11" s="75">
        <v>13120235.050000001</v>
      </c>
      <c r="E11" s="75">
        <v>5677125.8499999996</v>
      </c>
      <c r="F11" s="75">
        <v>7356137.8600000003</v>
      </c>
      <c r="G11" s="75">
        <v>22572540.620000001</v>
      </c>
    </row>
    <row r="12" spans="1:7" x14ac:dyDescent="0.25">
      <c r="A12" s="58" t="s">
        <v>467</v>
      </c>
      <c r="B12" s="75">
        <v>56237189.909999996</v>
      </c>
      <c r="C12" s="75">
        <v>63056068.75</v>
      </c>
      <c r="D12" s="75">
        <v>44897164.939999998</v>
      </c>
      <c r="E12" s="75">
        <v>19379162.59</v>
      </c>
      <c r="F12" s="75">
        <v>18611781.559999999</v>
      </c>
      <c r="G12" s="75">
        <v>68733000.719999999</v>
      </c>
    </row>
    <row r="13" spans="1:7" x14ac:dyDescent="0.25">
      <c r="A13" s="59" t="s">
        <v>468</v>
      </c>
      <c r="B13" s="75">
        <v>1000000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39300733.82</v>
      </c>
      <c r="F15" s="75">
        <v>60559016.32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12192661.73</v>
      </c>
      <c r="D17" s="119">
        <f t="shared" si="1"/>
        <v>9931634.3699999992</v>
      </c>
      <c r="E17" s="119">
        <f t="shared" si="1"/>
        <v>9926071.0700000003</v>
      </c>
      <c r="F17" s="119">
        <f t="shared" si="1"/>
        <v>29305507.319999997</v>
      </c>
      <c r="G17" s="119">
        <f t="shared" si="1"/>
        <v>36090471.75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1044827.6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12192661.73</v>
      </c>
      <c r="D23" s="76">
        <v>9931634.3699999992</v>
      </c>
      <c r="E23" s="76">
        <v>9926071.0700000003</v>
      </c>
      <c r="F23" s="76">
        <v>29305507.319999997</v>
      </c>
      <c r="G23" s="76">
        <v>35045644.149999999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219301667.72999999</v>
      </c>
      <c r="C28" s="119">
        <f t="shared" ref="C28:G28" si="2">C17+C6</f>
        <v>241541822.41</v>
      </c>
      <c r="D28" s="119">
        <f t="shared" si="2"/>
        <v>246020907.77000001</v>
      </c>
      <c r="E28" s="119">
        <f t="shared" si="2"/>
        <v>249361587.56999999</v>
      </c>
      <c r="F28" s="119">
        <f t="shared" si="2"/>
        <v>314002335.01999998</v>
      </c>
      <c r="G28" s="119">
        <f t="shared" si="2"/>
        <v>367163990.80999994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9 B14:B15 G13:G15 B24:G28 B23 B21:G22 B20:F2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503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Sistema Municipal de Agua Potable y Alcantarillado de Guanajuato</v>
      </c>
      <c r="B2" s="183"/>
      <c r="C2" s="183"/>
      <c r="D2" s="183"/>
      <c r="E2" s="183"/>
      <c r="F2" s="184"/>
    </row>
    <row r="3" spans="1:6" x14ac:dyDescent="0.25">
      <c r="A3" s="179" t="s">
        <v>504</v>
      </c>
      <c r="B3" s="180"/>
      <c r="C3" s="180"/>
      <c r="D3" s="180"/>
      <c r="E3" s="180"/>
      <c r="F3" s="181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439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5" t="s">
        <v>442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443</v>
      </c>
      <c r="C7" s="186"/>
      <c r="D7" s="186"/>
      <c r="E7" s="186"/>
      <c r="F7" s="186"/>
      <c r="G7" s="186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458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Sistema Municipal de Agua Potable y Alcantarillado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89" t="s">
        <v>460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443</v>
      </c>
      <c r="C7" s="186"/>
      <c r="D7" s="186"/>
      <c r="E7" s="186"/>
      <c r="F7" s="186"/>
      <c r="G7" s="186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474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Sistema Municipal de Agua Potable y Alcantarillado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442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497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498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499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Sistema Municipal de Agua Potable y Alcantarillado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497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498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503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Sistema Municipal de Agua Potable y Alcantarillado de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39036828.169999957</v>
      </c>
      <c r="C18" s="108"/>
      <c r="D18" s="108"/>
      <c r="E18" s="108"/>
      <c r="F18" s="4">
        <v>38153853.240000002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39036828.169999957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38153853.240000002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4" sqref="B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H75"/>
  <sheetViews>
    <sheetView showGridLines="0" zoomScale="75" zoomScaleNormal="75" workbookViewId="0">
      <selection activeCell="D10" sqref="D1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8" width="14.42578125" bestFit="1" customWidth="1"/>
  </cols>
  <sheetData>
    <row r="1" spans="1:6" ht="40.9" customHeight="1" x14ac:dyDescent="0.25">
      <c r="A1" s="161" t="s">
        <v>183</v>
      </c>
      <c r="B1" s="162"/>
      <c r="C1" s="162"/>
      <c r="D1" s="163"/>
    </row>
    <row r="2" spans="1:6" x14ac:dyDescent="0.25">
      <c r="A2" s="110" t="str">
        <f>'Formato 1'!A2</f>
        <v>Sistema Municipal de Agua Potable y Alcantarillado de Guanajuato</v>
      </c>
      <c r="B2" s="111"/>
      <c r="C2" s="111"/>
      <c r="D2" s="112"/>
    </row>
    <row r="3" spans="1:6" x14ac:dyDescent="0.25">
      <c r="A3" s="113" t="s">
        <v>184</v>
      </c>
      <c r="B3" s="114"/>
      <c r="C3" s="114"/>
      <c r="D3" s="115"/>
    </row>
    <row r="4" spans="1:6" x14ac:dyDescent="0.25">
      <c r="A4" s="113" t="str">
        <f>'Formato 3'!A4</f>
        <v>Del 1 de Enero al 31 de diciembre de 2024 (b)</v>
      </c>
      <c r="B4" s="114"/>
      <c r="C4" s="114"/>
      <c r="D4" s="115"/>
    </row>
    <row r="5" spans="1:6" x14ac:dyDescent="0.25">
      <c r="A5" s="116" t="s">
        <v>2</v>
      </c>
      <c r="B5" s="117"/>
      <c r="C5" s="117"/>
      <c r="D5" s="118"/>
    </row>
    <row r="6" spans="1:6" ht="15" customHeight="1" x14ac:dyDescent="0.25"/>
    <row r="7" spans="1:6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6" x14ac:dyDescent="0.25">
      <c r="A8" s="3" t="s">
        <v>188</v>
      </c>
      <c r="B8" s="14">
        <f>SUM(B9:B11)</f>
        <v>286029398.31999999</v>
      </c>
      <c r="C8" s="14">
        <f>SUM(C9:C11)</f>
        <v>338444302.9600001</v>
      </c>
      <c r="D8" s="14">
        <f>SUM(D9:D11)</f>
        <v>332551881.26000011</v>
      </c>
    </row>
    <row r="9" spans="1:6" x14ac:dyDescent="0.25">
      <c r="A9" s="58" t="s">
        <v>189</v>
      </c>
      <c r="B9" s="94">
        <v>286029398.31999999</v>
      </c>
      <c r="C9" s="94">
        <v>302209662.16000009</v>
      </c>
      <c r="D9" s="94">
        <v>302042731.73000008</v>
      </c>
    </row>
    <row r="10" spans="1:6" x14ac:dyDescent="0.25">
      <c r="A10" s="58" t="s">
        <v>190</v>
      </c>
      <c r="B10" s="94">
        <v>0</v>
      </c>
      <c r="C10" s="94">
        <v>36234640.799999997</v>
      </c>
      <c r="D10" s="94">
        <v>30509149.530000001</v>
      </c>
      <c r="F10" s="160"/>
    </row>
    <row r="11" spans="1:6" x14ac:dyDescent="0.25">
      <c r="A11" s="58" t="s">
        <v>191</v>
      </c>
      <c r="B11" s="94">
        <f>B44</f>
        <v>0</v>
      </c>
      <c r="C11" s="94">
        <v>0</v>
      </c>
      <c r="D11" s="94">
        <f>D44</f>
        <v>0</v>
      </c>
    </row>
    <row r="12" spans="1:6" x14ac:dyDescent="0.25">
      <c r="A12" s="46"/>
      <c r="B12" s="91"/>
      <c r="C12" s="91"/>
      <c r="D12" s="91"/>
    </row>
    <row r="13" spans="1:6" x14ac:dyDescent="0.25">
      <c r="A13" s="3" t="s">
        <v>192</v>
      </c>
      <c r="B13" s="14">
        <f>B14+B15</f>
        <v>286029398.31999999</v>
      </c>
      <c r="C13" s="14">
        <f>C14+C15</f>
        <v>367163990.8099997</v>
      </c>
      <c r="D13" s="14">
        <f>D14+D15</f>
        <v>330200345.81999975</v>
      </c>
      <c r="F13" s="160"/>
    </row>
    <row r="14" spans="1:6" x14ac:dyDescent="0.25">
      <c r="A14" s="58" t="s">
        <v>193</v>
      </c>
      <c r="B14" s="94">
        <v>286029398.31999999</v>
      </c>
      <c r="C14" s="94">
        <v>331073519.0599997</v>
      </c>
      <c r="D14" s="94">
        <v>315952548.83999974</v>
      </c>
    </row>
    <row r="15" spans="1:6" x14ac:dyDescent="0.25">
      <c r="A15" s="58" t="s">
        <v>194</v>
      </c>
      <c r="B15" s="94">
        <v>0</v>
      </c>
      <c r="C15" s="94">
        <v>36090471.75</v>
      </c>
      <c r="D15" s="94">
        <v>14247796.98</v>
      </c>
      <c r="F15" s="160"/>
    </row>
    <row r="16" spans="1:6" x14ac:dyDescent="0.25">
      <c r="A16" s="46"/>
      <c r="B16" s="91"/>
      <c r="C16" s="91"/>
      <c r="D16" s="91"/>
      <c r="F16" s="160"/>
    </row>
    <row r="17" spans="1:8" x14ac:dyDescent="0.25">
      <c r="A17" s="3" t="s">
        <v>195</v>
      </c>
      <c r="B17" s="15">
        <v>0</v>
      </c>
      <c r="C17" s="14">
        <f>C18+C19</f>
        <v>89977564.280000001</v>
      </c>
      <c r="D17" s="14">
        <f>D18+D19</f>
        <v>78046722.030000001</v>
      </c>
    </row>
    <row r="18" spans="1:8" x14ac:dyDescent="0.25">
      <c r="A18" s="58" t="s">
        <v>196</v>
      </c>
      <c r="B18" s="16">
        <v>0</v>
      </c>
      <c r="C18" s="47">
        <v>89977564.280000001</v>
      </c>
      <c r="D18" s="47">
        <v>78046722.030000001</v>
      </c>
    </row>
    <row r="19" spans="1:8" x14ac:dyDescent="0.25">
      <c r="A19" s="58" t="s">
        <v>197</v>
      </c>
      <c r="B19" s="16">
        <v>0</v>
      </c>
      <c r="C19" s="47">
        <v>0</v>
      </c>
      <c r="D19" s="47">
        <v>0</v>
      </c>
      <c r="G19" s="160"/>
    </row>
    <row r="20" spans="1:8" x14ac:dyDescent="0.25">
      <c r="A20" s="46"/>
      <c r="B20" s="91"/>
      <c r="C20" s="91"/>
      <c r="D20" s="91"/>
    </row>
    <row r="21" spans="1:8" x14ac:dyDescent="0.25">
      <c r="A21" s="3" t="s">
        <v>198</v>
      </c>
      <c r="B21" s="14">
        <f>B8-B13+B17</f>
        <v>0</v>
      </c>
      <c r="C21" s="14">
        <f>C8-C13+C17</f>
        <v>61257876.430000395</v>
      </c>
      <c r="D21" s="14">
        <f>D8-D13+D17</f>
        <v>80398257.470000356</v>
      </c>
      <c r="F21" s="160"/>
      <c r="G21" s="160"/>
      <c r="H21" s="160"/>
    </row>
    <row r="22" spans="1:8" x14ac:dyDescent="0.25">
      <c r="A22" s="3"/>
      <c r="B22" s="91"/>
      <c r="C22" s="91"/>
      <c r="D22" s="91"/>
      <c r="G22" s="160"/>
    </row>
    <row r="23" spans="1:8" x14ac:dyDescent="0.25">
      <c r="A23" s="3" t="s">
        <v>199</v>
      </c>
      <c r="B23" s="14">
        <f>B21-B11</f>
        <v>0</v>
      </c>
      <c r="C23" s="14">
        <f>C21-C11</f>
        <v>61257876.430000395</v>
      </c>
      <c r="D23" s="14">
        <f>D21-D11</f>
        <v>80398257.470000356</v>
      </c>
      <c r="F23" s="160"/>
      <c r="G23" s="160"/>
      <c r="H23" s="160"/>
    </row>
    <row r="24" spans="1:8" x14ac:dyDescent="0.25">
      <c r="A24" s="3"/>
      <c r="B24" s="17"/>
      <c r="C24" s="17"/>
      <c r="D24" s="17"/>
    </row>
    <row r="25" spans="1:8" x14ac:dyDescent="0.25">
      <c r="A25" s="18" t="s">
        <v>200</v>
      </c>
      <c r="B25" s="14">
        <f>B23-B17</f>
        <v>0</v>
      </c>
      <c r="C25" s="14">
        <f>C23-C17</f>
        <v>-28719687.849999607</v>
      </c>
      <c r="D25" s="14">
        <f>D23-D17</f>
        <v>2351535.4400003552</v>
      </c>
      <c r="F25" s="160"/>
    </row>
    <row r="26" spans="1:8" x14ac:dyDescent="0.25">
      <c r="A26" s="19"/>
      <c r="B26" s="82"/>
      <c r="C26" s="82"/>
      <c r="D26" s="82"/>
    </row>
    <row r="27" spans="1:8" x14ac:dyDescent="0.25">
      <c r="A27" s="61"/>
    </row>
    <row r="28" spans="1:8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8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8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8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8" x14ac:dyDescent="0.25">
      <c r="A32" s="45"/>
      <c r="B32" s="49"/>
      <c r="C32" s="49"/>
      <c r="D32" s="49"/>
    </row>
    <row r="33" spans="1:8" ht="14.45" customHeight="1" x14ac:dyDescent="0.25">
      <c r="A33" s="3" t="s">
        <v>207</v>
      </c>
      <c r="B33" s="4">
        <f>B25+B29</f>
        <v>0</v>
      </c>
      <c r="C33" s="4">
        <f>C25+C29</f>
        <v>-28719687.849999607</v>
      </c>
      <c r="D33" s="4">
        <f>D25+D29</f>
        <v>2351535.4400003552</v>
      </c>
      <c r="H33" s="160"/>
    </row>
    <row r="34" spans="1:8" ht="14.45" customHeight="1" x14ac:dyDescent="0.25">
      <c r="A34" s="55"/>
      <c r="B34" s="56"/>
      <c r="C34" s="56"/>
      <c r="D34" s="56"/>
    </row>
    <row r="35" spans="1:8" ht="14.45" customHeight="1" x14ac:dyDescent="0.25">
      <c r="A35" s="61"/>
    </row>
    <row r="36" spans="1:8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8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8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8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8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8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8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8" x14ac:dyDescent="0.25">
      <c r="A43" s="45"/>
      <c r="B43" s="49"/>
      <c r="C43" s="49"/>
      <c r="D43" s="49"/>
    </row>
    <row r="44" spans="1:8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8" x14ac:dyDescent="0.25">
      <c r="A45" s="20"/>
      <c r="B45" s="56"/>
      <c r="C45" s="56"/>
      <c r="D45" s="56"/>
    </row>
    <row r="47" spans="1:8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8" x14ac:dyDescent="0.25">
      <c r="A48" s="95" t="s">
        <v>216</v>
      </c>
      <c r="B48" s="96">
        <f>B9</f>
        <v>286029398.31999999</v>
      </c>
      <c r="C48" s="96">
        <f>C9</f>
        <v>302209662.16000009</v>
      </c>
      <c r="D48" s="96">
        <f>D9</f>
        <v>302042731.73000008</v>
      </c>
    </row>
    <row r="49" spans="1:8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8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8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8" x14ac:dyDescent="0.25">
      <c r="A52" s="45"/>
      <c r="B52" s="49"/>
      <c r="C52" s="49"/>
      <c r="D52" s="49"/>
    </row>
    <row r="53" spans="1:8" x14ac:dyDescent="0.25">
      <c r="A53" s="58" t="s">
        <v>193</v>
      </c>
      <c r="B53" s="47">
        <f>B14</f>
        <v>286029398.31999999</v>
      </c>
      <c r="C53" s="47">
        <f>C14</f>
        <v>331073519.0599997</v>
      </c>
      <c r="D53" s="47">
        <f>D14</f>
        <v>315952548.83999974</v>
      </c>
      <c r="F53" s="160"/>
    </row>
    <row r="54" spans="1:8" x14ac:dyDescent="0.25">
      <c r="A54" s="45"/>
      <c r="B54" s="49"/>
      <c r="C54" s="49"/>
      <c r="D54" s="49"/>
    </row>
    <row r="55" spans="1:8" x14ac:dyDescent="0.25">
      <c r="A55" s="58" t="s">
        <v>196</v>
      </c>
      <c r="B55" s="22">
        <v>0</v>
      </c>
      <c r="C55" s="47">
        <f>C18</f>
        <v>89977564.280000001</v>
      </c>
      <c r="D55" s="47">
        <f>D18</f>
        <v>78046722.030000001</v>
      </c>
      <c r="G55" s="160"/>
      <c r="H55" s="160"/>
    </row>
    <row r="56" spans="1:8" x14ac:dyDescent="0.25">
      <c r="A56" s="45"/>
      <c r="B56" s="49"/>
      <c r="C56" s="49"/>
      <c r="D56" s="49"/>
    </row>
    <row r="57" spans="1:8" x14ac:dyDescent="0.25">
      <c r="A57" s="18" t="s">
        <v>218</v>
      </c>
      <c r="B57" s="4">
        <f>B48+B49-B53+B55</f>
        <v>0</v>
      </c>
      <c r="C57" s="4">
        <f>C48+C49-C53+C55</f>
        <v>61113707.380000383</v>
      </c>
      <c r="D57" s="4">
        <f>D48+D49-D53+D55</f>
        <v>64136904.920000345</v>
      </c>
    </row>
    <row r="58" spans="1:8" x14ac:dyDescent="0.25">
      <c r="A58" s="23"/>
      <c r="B58" s="24"/>
      <c r="C58" s="24"/>
      <c r="D58" s="24"/>
    </row>
    <row r="59" spans="1:8" x14ac:dyDescent="0.25">
      <c r="A59" s="18" t="s">
        <v>219</v>
      </c>
      <c r="B59" s="4">
        <f>B57-B49</f>
        <v>0</v>
      </c>
      <c r="C59" s="4">
        <f>C57-C49</f>
        <v>61113707.380000383</v>
      </c>
      <c r="D59" s="4">
        <f>D57-D49</f>
        <v>64136904.920000345</v>
      </c>
      <c r="F59" s="160"/>
    </row>
    <row r="60" spans="1:8" x14ac:dyDescent="0.25">
      <c r="A60" s="55"/>
      <c r="B60" s="56"/>
      <c r="C60" s="56"/>
      <c r="D60" s="56"/>
    </row>
    <row r="62" spans="1:8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8" x14ac:dyDescent="0.25">
      <c r="A63" s="95" t="s">
        <v>190</v>
      </c>
      <c r="B63" s="98">
        <f>B10</f>
        <v>0</v>
      </c>
      <c r="C63" s="98">
        <f>C10</f>
        <v>36234640.799999997</v>
      </c>
      <c r="D63" s="98">
        <f>D10</f>
        <v>30509149.530000001</v>
      </c>
    </row>
    <row r="64" spans="1:8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36090471.75</v>
      </c>
      <c r="D68" s="94">
        <f>D15</f>
        <v>14247796.98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144169.04999999702</v>
      </c>
      <c r="D72" s="14">
        <f>D63+D64-D68+D70</f>
        <v>16261352.550000001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144169.04999999702</v>
      </c>
      <c r="D74" s="14">
        <f>D72-D64</f>
        <v>16261352.550000001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2 B63:D74 B12:D12 B16:D16 B10 B15 B19:D20 B18 B13 D13 B25 D25 B24:D24 B23 D23 B22:D22 B21 B17 D17 B59 D59 B11 D11 B54:D58 B53 D5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6" zoomScale="75" zoomScaleNormal="75" workbookViewId="0">
      <selection activeCell="G65" sqref="G6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7500000</v>
      </c>
      <c r="C13" s="47">
        <v>8618420.4700000007</v>
      </c>
      <c r="D13" s="47">
        <v>16118420.470000001</v>
      </c>
      <c r="E13" s="47">
        <v>15837985.699999999</v>
      </c>
      <c r="F13" s="47">
        <v>15671055.27</v>
      </c>
      <c r="G13" s="47">
        <f t="shared" si="0"/>
        <v>8171055.2699999996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278529398.31999999</v>
      </c>
      <c r="C15" s="47">
        <v>3137.1800000006333</v>
      </c>
      <c r="D15" s="47">
        <v>278532535.5</v>
      </c>
      <c r="E15" s="47">
        <v>286371676.4600001</v>
      </c>
      <c r="F15" s="47">
        <v>286371676.4600001</v>
      </c>
      <c r="G15" s="47">
        <f t="shared" si="0"/>
        <v>7842278.1400001049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286029398.31999999</v>
      </c>
      <c r="C41" s="4">
        <f t="shared" si="7"/>
        <v>8621557.6500000022</v>
      </c>
      <c r="D41" s="4">
        <f t="shared" si="7"/>
        <v>294650955.97000003</v>
      </c>
      <c r="E41" s="4">
        <f t="shared" si="7"/>
        <v>302209662.16000009</v>
      </c>
      <c r="F41" s="4">
        <f t="shared" si="7"/>
        <v>302042731.73000008</v>
      </c>
      <c r="G41" s="4">
        <f t="shared" si="7"/>
        <v>16013333.410000104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16013333.410000104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36910096.440000005</v>
      </c>
      <c r="D62" s="47">
        <v>36910096.440000005</v>
      </c>
      <c r="E62" s="47">
        <v>36234640.799999997</v>
      </c>
      <c r="F62" s="47">
        <v>30509149.530000001</v>
      </c>
      <c r="G62" s="47">
        <f t="shared" si="13"/>
        <v>30509149.530000001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36910096.440000005</v>
      </c>
      <c r="D65" s="4">
        <f t="shared" si="14"/>
        <v>36910096.440000005</v>
      </c>
      <c r="E65" s="4">
        <f t="shared" si="14"/>
        <v>36234640.799999997</v>
      </c>
      <c r="F65" s="4">
        <f t="shared" si="14"/>
        <v>30509149.530000001</v>
      </c>
      <c r="G65" s="4">
        <f t="shared" si="14"/>
        <v>30509149.530000001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115523741.45</v>
      </c>
      <c r="D67" s="4">
        <f t="shared" si="15"/>
        <v>115523741.45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115523741.45</v>
      </c>
      <c r="D68" s="47">
        <v>115523741.45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F70" si="16">B41+B65+B67</f>
        <v>286029398.31999999</v>
      </c>
      <c r="C70" s="4">
        <f t="shared" si="16"/>
        <v>161055395.54000002</v>
      </c>
      <c r="D70" s="4">
        <f t="shared" si="16"/>
        <v>447084793.86000001</v>
      </c>
      <c r="E70" s="4">
        <f t="shared" si="16"/>
        <v>338444302.9600001</v>
      </c>
      <c r="F70" s="4">
        <f t="shared" si="16"/>
        <v>332551881.26000011</v>
      </c>
      <c r="G70" s="4">
        <f>G41+G65+G67</f>
        <v>46522482.940000102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115523741.45</v>
      </c>
      <c r="D73" s="47">
        <v>115523741.45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115523741.45</v>
      </c>
      <c r="D75" s="4">
        <f t="shared" si="17"/>
        <v>115523741.45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5 G60:G69 G55:G58 G38:G53 B63:F67 B69:F72 B74:F75 G71:G76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opLeftCell="A133" zoomScale="75" zoomScaleNormal="75" workbookViewId="0">
      <selection activeCell="F134" sqref="F13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Sistema Municipal de Agua Potable y Alcantarillado de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286029398.31999999</v>
      </c>
      <c r="C9" s="83">
        <f>SUM(C10,C18,C28,C38,C48,C58,C62,C71,C75)</f>
        <v>124145299.09999996</v>
      </c>
      <c r="D9" s="83">
        <f t="shared" si="0"/>
        <v>410174697.41999996</v>
      </c>
      <c r="E9" s="83">
        <f t="shared" si="0"/>
        <v>331073519.06</v>
      </c>
      <c r="F9" s="83">
        <f t="shared" si="0"/>
        <v>315952548.84000003</v>
      </c>
      <c r="G9" s="83">
        <f t="shared" si="0"/>
        <v>79101178.359999955</v>
      </c>
    </row>
    <row r="10" spans="1:7" x14ac:dyDescent="0.25">
      <c r="A10" s="84" t="s">
        <v>305</v>
      </c>
      <c r="B10" s="83">
        <f t="shared" ref="B10:G10" si="1">SUM(B11:B17)</f>
        <v>101969242.78000002</v>
      </c>
      <c r="C10" s="83">
        <f t="shared" si="1"/>
        <v>-4.6566128730773926E-10</v>
      </c>
      <c r="D10" s="83">
        <f t="shared" si="1"/>
        <v>101969242.77999997</v>
      </c>
      <c r="E10" s="83">
        <f t="shared" si="1"/>
        <v>95974016.160000011</v>
      </c>
      <c r="F10" s="83">
        <f t="shared" si="1"/>
        <v>94263976.590000004</v>
      </c>
      <c r="G10" s="83">
        <f t="shared" si="1"/>
        <v>5995226.6199999657</v>
      </c>
    </row>
    <row r="11" spans="1:7" x14ac:dyDescent="0.25">
      <c r="A11" s="85" t="s">
        <v>306</v>
      </c>
      <c r="B11" s="75">
        <v>33616228.609999999</v>
      </c>
      <c r="C11" s="75">
        <v>-138422.62</v>
      </c>
      <c r="D11" s="75">
        <v>33477805.989999995</v>
      </c>
      <c r="E11" s="75">
        <v>32307150.880000006</v>
      </c>
      <c r="F11" s="75">
        <v>32307150.880000006</v>
      </c>
      <c r="G11" s="75">
        <f>D11-E11</f>
        <v>1170655.1099999882</v>
      </c>
    </row>
    <row r="12" spans="1:7" x14ac:dyDescent="0.25">
      <c r="A12" s="85" t="s">
        <v>307</v>
      </c>
      <c r="B12" s="75">
        <v>3692037.14</v>
      </c>
      <c r="C12" s="75">
        <v>-85298.75</v>
      </c>
      <c r="D12" s="75">
        <v>3606738.39</v>
      </c>
      <c r="E12" s="75">
        <v>3030399.14</v>
      </c>
      <c r="F12" s="75">
        <v>3030399.14</v>
      </c>
      <c r="G12" s="75">
        <f t="shared" ref="G12:G17" si="2">D12-E12</f>
        <v>576339.25</v>
      </c>
    </row>
    <row r="13" spans="1:7" x14ac:dyDescent="0.25">
      <c r="A13" s="85" t="s">
        <v>308</v>
      </c>
      <c r="B13" s="75">
        <v>14372271.179999998</v>
      </c>
      <c r="C13" s="75">
        <v>2086509.7899999996</v>
      </c>
      <c r="D13" s="75">
        <v>16458780.970000001</v>
      </c>
      <c r="E13" s="75">
        <v>15664421.890000002</v>
      </c>
      <c r="F13" s="75">
        <v>15664421.890000002</v>
      </c>
      <c r="G13" s="75">
        <f t="shared" si="2"/>
        <v>794359.07999999821</v>
      </c>
    </row>
    <row r="14" spans="1:7" x14ac:dyDescent="0.25">
      <c r="A14" s="85" t="s">
        <v>309</v>
      </c>
      <c r="B14" s="75">
        <v>13647686.750000004</v>
      </c>
      <c r="C14" s="75">
        <v>65137.86</v>
      </c>
      <c r="D14" s="75">
        <v>13712824.610000001</v>
      </c>
      <c r="E14" s="75">
        <v>13318216.880000003</v>
      </c>
      <c r="F14" s="75">
        <v>11608177.310000002</v>
      </c>
      <c r="G14" s="75">
        <f t="shared" si="2"/>
        <v>394607.72999999858</v>
      </c>
    </row>
    <row r="15" spans="1:7" x14ac:dyDescent="0.25">
      <c r="A15" s="85" t="s">
        <v>310</v>
      </c>
      <c r="B15" s="75">
        <v>35382694.899999999</v>
      </c>
      <c r="C15" s="75">
        <v>-673066.33000000007</v>
      </c>
      <c r="D15" s="75">
        <v>34709628.569999985</v>
      </c>
      <c r="E15" s="75">
        <v>31653827.370000005</v>
      </c>
      <c r="F15" s="75">
        <v>31653827.370000005</v>
      </c>
      <c r="G15" s="75">
        <f t="shared" si="2"/>
        <v>3055801.1999999806</v>
      </c>
    </row>
    <row r="16" spans="1:7" x14ac:dyDescent="0.25">
      <c r="A16" s="85" t="s">
        <v>311</v>
      </c>
      <c r="B16" s="75">
        <v>1258324.2</v>
      </c>
      <c r="C16" s="75">
        <v>-1254859.95</v>
      </c>
      <c r="D16" s="75">
        <v>3464.25</v>
      </c>
      <c r="E16" s="75">
        <v>0</v>
      </c>
      <c r="F16" s="75">
        <v>0</v>
      </c>
      <c r="G16" s="75">
        <f t="shared" si="2"/>
        <v>3464.25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43812808.68999999</v>
      </c>
      <c r="C18" s="83">
        <f t="shared" si="3"/>
        <v>1228615.2300000002</v>
      </c>
      <c r="D18" s="83">
        <f t="shared" si="3"/>
        <v>45041423.919999987</v>
      </c>
      <c r="E18" s="83">
        <f t="shared" si="3"/>
        <v>34561930.88000001</v>
      </c>
      <c r="F18" s="83">
        <f t="shared" si="3"/>
        <v>34561930.88000001</v>
      </c>
      <c r="G18" s="83">
        <f t="shared" si="3"/>
        <v>10479493.039999992</v>
      </c>
    </row>
    <row r="19" spans="1:7" x14ac:dyDescent="0.25">
      <c r="A19" s="85" t="s">
        <v>314</v>
      </c>
      <c r="B19" s="75">
        <v>1513074.8700000006</v>
      </c>
      <c r="C19" s="75">
        <v>-132180.73000000004</v>
      </c>
      <c r="D19" s="75">
        <v>1380894.1400000001</v>
      </c>
      <c r="E19" s="75">
        <v>1165115.7599999998</v>
      </c>
      <c r="F19" s="75">
        <v>1165115.7599999998</v>
      </c>
      <c r="G19" s="75">
        <f>D19-E19</f>
        <v>215778.38000000035</v>
      </c>
    </row>
    <row r="20" spans="1:7" x14ac:dyDescent="0.25">
      <c r="A20" s="85" t="s">
        <v>315</v>
      </c>
      <c r="B20" s="75">
        <v>666460.58000000007</v>
      </c>
      <c r="C20" s="75">
        <v>55230</v>
      </c>
      <c r="D20" s="75">
        <v>721690.58000000007</v>
      </c>
      <c r="E20" s="75">
        <v>608948.55000000005</v>
      </c>
      <c r="F20" s="75">
        <v>608948.55000000005</v>
      </c>
      <c r="G20" s="75">
        <f t="shared" ref="G20:G27" si="4">D20-E20</f>
        <v>112742.03000000003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18068479.269999996</v>
      </c>
      <c r="C22" s="75">
        <v>1844000.9200000002</v>
      </c>
      <c r="D22" s="75">
        <v>19912480.189999998</v>
      </c>
      <c r="E22" s="75">
        <v>17764663.170000006</v>
      </c>
      <c r="F22" s="75">
        <v>17764663.170000006</v>
      </c>
      <c r="G22" s="75">
        <f t="shared" si="4"/>
        <v>2147817.0199999921</v>
      </c>
    </row>
    <row r="23" spans="1:7" x14ac:dyDescent="0.25">
      <c r="A23" s="85" t="s">
        <v>318</v>
      </c>
      <c r="B23" s="75">
        <v>10091726.5</v>
      </c>
      <c r="C23" s="75">
        <v>0</v>
      </c>
      <c r="D23" s="75">
        <v>10091726.5</v>
      </c>
      <c r="E23" s="75">
        <v>5543511.5299999993</v>
      </c>
      <c r="F23" s="75">
        <v>5543511.5299999993</v>
      </c>
      <c r="G23" s="75">
        <f t="shared" si="4"/>
        <v>4548214.9700000007</v>
      </c>
    </row>
    <row r="24" spans="1:7" x14ac:dyDescent="0.25">
      <c r="A24" s="85" t="s">
        <v>319</v>
      </c>
      <c r="B24" s="75">
        <v>8873015.0199999996</v>
      </c>
      <c r="C24" s="75">
        <v>-50752</v>
      </c>
      <c r="D24" s="75">
        <v>8822263.0199999996</v>
      </c>
      <c r="E24" s="75">
        <v>6251773.3599999994</v>
      </c>
      <c r="F24" s="75">
        <v>6251773.3599999994</v>
      </c>
      <c r="G24" s="75">
        <f t="shared" si="4"/>
        <v>2570489.66</v>
      </c>
    </row>
    <row r="25" spans="1:7" x14ac:dyDescent="0.25">
      <c r="A25" s="85" t="s">
        <v>320</v>
      </c>
      <c r="B25" s="75">
        <v>1500088.9400000002</v>
      </c>
      <c r="C25" s="75">
        <v>-220000</v>
      </c>
      <c r="D25" s="75">
        <v>1280088.9400000002</v>
      </c>
      <c r="E25" s="75">
        <v>895099.43999999983</v>
      </c>
      <c r="F25" s="75">
        <v>895099.43999999983</v>
      </c>
      <c r="G25" s="75">
        <f t="shared" si="4"/>
        <v>384989.50000000035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3099963.51</v>
      </c>
      <c r="C27" s="75">
        <v>-267682.95999999996</v>
      </c>
      <c r="D27" s="75">
        <v>2832280.55</v>
      </c>
      <c r="E27" s="75">
        <v>2332819.0700000003</v>
      </c>
      <c r="F27" s="75">
        <v>2332819.0700000003</v>
      </c>
      <c r="G27" s="75">
        <f t="shared" si="4"/>
        <v>499461.47999999952</v>
      </c>
    </row>
    <row r="28" spans="1:7" x14ac:dyDescent="0.25">
      <c r="A28" s="84" t="s">
        <v>323</v>
      </c>
      <c r="B28" s="83">
        <f t="shared" ref="B28:G28" si="5">SUM(B29:B37)</f>
        <v>94715507.559999987</v>
      </c>
      <c r="C28" s="83">
        <f t="shared" si="5"/>
        <v>5461516.7599999998</v>
      </c>
      <c r="D28" s="83">
        <f t="shared" si="5"/>
        <v>100177024.31999999</v>
      </c>
      <c r="E28" s="83">
        <f t="shared" si="5"/>
        <v>89760090.340000004</v>
      </c>
      <c r="F28" s="83">
        <f t="shared" si="5"/>
        <v>89144245.819999993</v>
      </c>
      <c r="G28" s="83">
        <f t="shared" si="5"/>
        <v>10416933.979999989</v>
      </c>
    </row>
    <row r="29" spans="1:7" x14ac:dyDescent="0.25">
      <c r="A29" s="85" t="s">
        <v>324</v>
      </c>
      <c r="B29" s="75">
        <v>45957956.839999989</v>
      </c>
      <c r="C29" s="75">
        <v>5460448.2800000003</v>
      </c>
      <c r="D29" s="75">
        <v>51418405.11999999</v>
      </c>
      <c r="E29" s="75">
        <v>49657203.160000004</v>
      </c>
      <c r="F29" s="75">
        <v>49657203.160000004</v>
      </c>
      <c r="G29" s="75">
        <f>D29-E29</f>
        <v>1761201.959999986</v>
      </c>
    </row>
    <row r="30" spans="1:7" x14ac:dyDescent="0.25">
      <c r="A30" s="85" t="s">
        <v>325</v>
      </c>
      <c r="B30" s="75">
        <v>4982422.629999998</v>
      </c>
      <c r="C30" s="75">
        <v>-1909741.75</v>
      </c>
      <c r="D30" s="75">
        <v>3072680.8800000004</v>
      </c>
      <c r="E30" s="75">
        <v>2294273.0500000007</v>
      </c>
      <c r="F30" s="75">
        <v>2294273.0500000007</v>
      </c>
      <c r="G30" s="75">
        <f t="shared" ref="G30:G37" si="6">D30-E30</f>
        <v>778407.82999999961</v>
      </c>
    </row>
    <row r="31" spans="1:7" x14ac:dyDescent="0.25">
      <c r="A31" s="85" t="s">
        <v>326</v>
      </c>
      <c r="B31" s="75">
        <v>12604939.380000003</v>
      </c>
      <c r="C31" s="75">
        <v>-26810.229999999865</v>
      </c>
      <c r="D31" s="75">
        <v>12578129.15</v>
      </c>
      <c r="E31" s="75">
        <v>8933786.3300000019</v>
      </c>
      <c r="F31" s="75">
        <v>8933786.3300000019</v>
      </c>
      <c r="G31" s="75">
        <f t="shared" si="6"/>
        <v>3644342.8199999984</v>
      </c>
    </row>
    <row r="32" spans="1:7" x14ac:dyDescent="0.25">
      <c r="A32" s="85" t="s">
        <v>327</v>
      </c>
      <c r="B32" s="75">
        <v>3578426.810000001</v>
      </c>
      <c r="C32" s="75">
        <v>714132.79</v>
      </c>
      <c r="D32" s="75">
        <v>4292559.6000000015</v>
      </c>
      <c r="E32" s="75">
        <v>3801166.24</v>
      </c>
      <c r="F32" s="75">
        <v>3801166.24</v>
      </c>
      <c r="G32" s="75">
        <f t="shared" si="6"/>
        <v>491393.36000000127</v>
      </c>
    </row>
    <row r="33" spans="1:7" ht="14.45" customHeight="1" x14ac:dyDescent="0.25">
      <c r="A33" s="85" t="s">
        <v>328</v>
      </c>
      <c r="B33" s="75">
        <v>13111192.550000004</v>
      </c>
      <c r="C33" s="75">
        <v>-681176.64</v>
      </c>
      <c r="D33" s="75">
        <v>12430015.910000004</v>
      </c>
      <c r="E33" s="75">
        <v>10664529.800000001</v>
      </c>
      <c r="F33" s="75">
        <v>10661639.279999999</v>
      </c>
      <c r="G33" s="75">
        <f t="shared" si="6"/>
        <v>1765486.1100000031</v>
      </c>
    </row>
    <row r="34" spans="1:7" ht="14.45" customHeight="1" x14ac:dyDescent="0.25">
      <c r="A34" s="85" t="s">
        <v>329</v>
      </c>
      <c r="B34" s="75">
        <v>4200000</v>
      </c>
      <c r="C34" s="75">
        <v>-80000</v>
      </c>
      <c r="D34" s="75">
        <v>4120000</v>
      </c>
      <c r="E34" s="75">
        <v>4021275.19</v>
      </c>
      <c r="F34" s="75">
        <v>4021275.19</v>
      </c>
      <c r="G34" s="75">
        <f t="shared" si="6"/>
        <v>98724.810000000056</v>
      </c>
    </row>
    <row r="35" spans="1:7" ht="14.45" customHeight="1" x14ac:dyDescent="0.25">
      <c r="A35" s="85" t="s">
        <v>330</v>
      </c>
      <c r="B35" s="75">
        <v>443049.01</v>
      </c>
      <c r="C35" s="75">
        <v>349073.39999999991</v>
      </c>
      <c r="D35" s="75">
        <v>792122.41</v>
      </c>
      <c r="E35" s="75">
        <v>633152.74000000011</v>
      </c>
      <c r="F35" s="75">
        <v>633152.74000000011</v>
      </c>
      <c r="G35" s="75">
        <f t="shared" si="6"/>
        <v>158969.66999999993</v>
      </c>
    </row>
    <row r="36" spans="1:7" ht="14.45" customHeight="1" x14ac:dyDescent="0.25">
      <c r="A36" s="85" t="s">
        <v>331</v>
      </c>
      <c r="B36" s="75">
        <v>1235340.8299999998</v>
      </c>
      <c r="C36" s="75">
        <v>423953.07</v>
      </c>
      <c r="D36" s="75">
        <v>1659293.9</v>
      </c>
      <c r="E36" s="75">
        <v>1580726.87</v>
      </c>
      <c r="F36" s="75">
        <v>1580726.87</v>
      </c>
      <c r="G36" s="75">
        <f t="shared" si="6"/>
        <v>78567.029999999795</v>
      </c>
    </row>
    <row r="37" spans="1:7" ht="14.45" customHeight="1" x14ac:dyDescent="0.25">
      <c r="A37" s="85" t="s">
        <v>332</v>
      </c>
      <c r="B37" s="75">
        <v>8602179.5099999998</v>
      </c>
      <c r="C37" s="75">
        <v>1211637.8400000003</v>
      </c>
      <c r="D37" s="75">
        <v>9813817.3500000015</v>
      </c>
      <c r="E37" s="75">
        <v>8173976.96</v>
      </c>
      <c r="F37" s="75">
        <v>7561022.96</v>
      </c>
      <c r="G37" s="75">
        <f t="shared" si="6"/>
        <v>1639840.3900000015</v>
      </c>
    </row>
    <row r="38" spans="1:7" x14ac:dyDescent="0.25">
      <c r="A38" s="84" t="s">
        <v>333</v>
      </c>
      <c r="B38" s="83">
        <f t="shared" ref="B38:G38" si="7">SUM(B39:B47)</f>
        <v>88400</v>
      </c>
      <c r="C38" s="83">
        <f t="shared" si="7"/>
        <v>557645.11</v>
      </c>
      <c r="D38" s="83">
        <f t="shared" si="7"/>
        <v>646045.11</v>
      </c>
      <c r="E38" s="83">
        <f t="shared" si="7"/>
        <v>307395.40000000002</v>
      </c>
      <c r="F38" s="83">
        <f t="shared" si="7"/>
        <v>307395.40000000002</v>
      </c>
      <c r="G38" s="83">
        <f t="shared" si="7"/>
        <v>338649.70999999996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88400</v>
      </c>
      <c r="C42" s="75">
        <v>557645.11</v>
      </c>
      <c r="D42" s="75">
        <v>646045.11</v>
      </c>
      <c r="E42" s="75">
        <v>307395.40000000002</v>
      </c>
      <c r="F42" s="75">
        <v>307395.40000000002</v>
      </c>
      <c r="G42" s="75">
        <f t="shared" si="8"/>
        <v>338649.70999999996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20258662.939999998</v>
      </c>
      <c r="C48" s="83">
        <f t="shared" si="9"/>
        <v>-138532.58999999985</v>
      </c>
      <c r="D48" s="83">
        <f t="shared" si="9"/>
        <v>20120130.350000001</v>
      </c>
      <c r="E48" s="83">
        <f t="shared" si="9"/>
        <v>12169096.310000001</v>
      </c>
      <c r="F48" s="83">
        <f t="shared" si="9"/>
        <v>12169096.310000001</v>
      </c>
      <c r="G48" s="83">
        <f t="shared" si="9"/>
        <v>7951034.0399999991</v>
      </c>
    </row>
    <row r="49" spans="1:7" x14ac:dyDescent="0.25">
      <c r="A49" s="85" t="s">
        <v>344</v>
      </c>
      <c r="B49" s="75">
        <v>622934.84000000008</v>
      </c>
      <c r="C49" s="75">
        <v>1305793.1000000001</v>
      </c>
      <c r="D49" s="75">
        <v>1928727.94</v>
      </c>
      <c r="E49" s="75">
        <v>517668.96</v>
      </c>
      <c r="F49" s="75">
        <v>517668.96</v>
      </c>
      <c r="G49" s="75">
        <f>D49-E49</f>
        <v>1411058.98</v>
      </c>
    </row>
    <row r="50" spans="1:7" x14ac:dyDescent="0.25">
      <c r="A50" s="85" t="s">
        <v>345</v>
      </c>
      <c r="B50" s="75">
        <v>105199</v>
      </c>
      <c r="C50" s="75">
        <v>0</v>
      </c>
      <c r="D50" s="75">
        <v>105199</v>
      </c>
      <c r="E50" s="75">
        <v>7927.08</v>
      </c>
      <c r="F50" s="75">
        <v>7927.08</v>
      </c>
      <c r="G50" s="75">
        <f t="shared" ref="G50:G57" si="10">D50-E50</f>
        <v>97271.92</v>
      </c>
    </row>
    <row r="51" spans="1:7" x14ac:dyDescent="0.25">
      <c r="A51" s="85" t="s">
        <v>346</v>
      </c>
      <c r="B51" s="75">
        <v>147500</v>
      </c>
      <c r="C51" s="75">
        <v>0</v>
      </c>
      <c r="D51" s="75">
        <v>147500</v>
      </c>
      <c r="E51" s="75">
        <v>112800</v>
      </c>
      <c r="F51" s="75">
        <v>112800</v>
      </c>
      <c r="G51" s="75">
        <f t="shared" si="10"/>
        <v>34700</v>
      </c>
    </row>
    <row r="52" spans="1:7" x14ac:dyDescent="0.25">
      <c r="A52" s="85" t="s">
        <v>347</v>
      </c>
      <c r="B52" s="75">
        <v>5855000</v>
      </c>
      <c r="C52" s="75">
        <v>-534322.64000000013</v>
      </c>
      <c r="D52" s="75">
        <v>5320677.3600000003</v>
      </c>
      <c r="E52" s="75">
        <v>5185187.95</v>
      </c>
      <c r="F52" s="75">
        <v>5185187.95</v>
      </c>
      <c r="G52" s="75">
        <f t="shared" si="10"/>
        <v>135489.41000000015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13528029.1</v>
      </c>
      <c r="C54" s="75">
        <v>-910003.04999999981</v>
      </c>
      <c r="D54" s="75">
        <v>12618026.049999999</v>
      </c>
      <c r="E54" s="75">
        <v>6345512.3200000003</v>
      </c>
      <c r="F54" s="75">
        <v>6345512.3200000003</v>
      </c>
      <c r="G54" s="75">
        <f t="shared" si="10"/>
        <v>6272513.7299999986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24325104.350000001</v>
      </c>
      <c r="C58" s="83">
        <f t="shared" si="11"/>
        <v>2113303.3200000022</v>
      </c>
      <c r="D58" s="83">
        <f t="shared" si="11"/>
        <v>26438407.670000002</v>
      </c>
      <c r="E58" s="83">
        <f t="shared" si="11"/>
        <v>8323425.6900000004</v>
      </c>
      <c r="F58" s="83">
        <f t="shared" si="11"/>
        <v>7459181.8100000005</v>
      </c>
      <c r="G58" s="83">
        <f t="shared" si="11"/>
        <v>18114981.98</v>
      </c>
    </row>
    <row r="59" spans="1:7" x14ac:dyDescent="0.25">
      <c r="A59" s="85" t="s">
        <v>354</v>
      </c>
      <c r="B59" s="75">
        <v>20343645.400000002</v>
      </c>
      <c r="C59" s="75">
        <v>-2744853.379999999</v>
      </c>
      <c r="D59" s="75">
        <v>17598792.02</v>
      </c>
      <c r="E59" s="75">
        <v>4953143.58</v>
      </c>
      <c r="F59" s="75">
        <v>4088899.7</v>
      </c>
      <c r="G59" s="75">
        <f>D59-E59</f>
        <v>12645648.439999999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3981458.95</v>
      </c>
      <c r="C61" s="75">
        <v>4858156.7000000011</v>
      </c>
      <c r="D61" s="75">
        <v>8839615.6500000004</v>
      </c>
      <c r="E61" s="75">
        <v>3370282.1100000003</v>
      </c>
      <c r="F61" s="75">
        <v>3370282.1100000003</v>
      </c>
      <c r="G61" s="75">
        <f t="shared" si="12"/>
        <v>5469333.54</v>
      </c>
    </row>
    <row r="62" spans="1:7" x14ac:dyDescent="0.25">
      <c r="A62" s="84" t="s">
        <v>357</v>
      </c>
      <c r="B62" s="83">
        <f t="shared" ref="B62:G62" si="13">SUM(B63:B67,B69:B70)</f>
        <v>859672</v>
      </c>
      <c r="C62" s="83">
        <f t="shared" si="13"/>
        <v>-600990.18000000017</v>
      </c>
      <c r="D62" s="83">
        <f t="shared" si="13"/>
        <v>258681.82</v>
      </c>
      <c r="E62" s="83">
        <f t="shared" si="13"/>
        <v>0</v>
      </c>
      <c r="F62" s="83">
        <f t="shared" si="13"/>
        <v>0</v>
      </c>
      <c r="G62" s="83">
        <f t="shared" si="13"/>
        <v>258681.82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859672</v>
      </c>
      <c r="C70" s="75">
        <v>-600990.18000000017</v>
      </c>
      <c r="D70" s="75">
        <v>258681.82</v>
      </c>
      <c r="E70" s="75">
        <v>0</v>
      </c>
      <c r="F70" s="75">
        <v>0</v>
      </c>
      <c r="G70" s="75">
        <f t="shared" si="14"/>
        <v>258681.82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115523741.44999996</v>
      </c>
      <c r="D75" s="83">
        <f t="shared" si="17"/>
        <v>115523741.44999997</v>
      </c>
      <c r="E75" s="83">
        <f t="shared" si="17"/>
        <v>89977564.279999971</v>
      </c>
      <c r="F75" s="83">
        <f t="shared" si="17"/>
        <v>78046722.030000031</v>
      </c>
      <c r="G75" s="83">
        <f t="shared" si="17"/>
        <v>25546177.170000002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115523741.44999996</v>
      </c>
      <c r="D82" s="75">
        <v>115523741.44999997</v>
      </c>
      <c r="E82" s="75">
        <v>89977564.279999971</v>
      </c>
      <c r="F82" s="75">
        <v>78046722.030000031</v>
      </c>
      <c r="G82" s="75">
        <f t="shared" si="18"/>
        <v>25546177.170000002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36910096.439999998</v>
      </c>
      <c r="D84" s="83">
        <f t="shared" si="19"/>
        <v>36910096.439999998</v>
      </c>
      <c r="E84" s="83">
        <f t="shared" si="19"/>
        <v>36090471.75</v>
      </c>
      <c r="F84" s="83">
        <f t="shared" si="19"/>
        <v>14247796.98</v>
      </c>
      <c r="G84" s="83">
        <f t="shared" si="19"/>
        <v>819624.69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f t="shared" ref="G93" si="22">SUM(G94:G102)</f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1567241.38</v>
      </c>
      <c r="D103" s="83">
        <f t="shared" ref="D103" si="24">SUM(D104:D112)</f>
        <v>1567241.38</v>
      </c>
      <c r="E103" s="83">
        <f>SUM(E104:E112)</f>
        <v>1044827.6</v>
      </c>
      <c r="F103" s="83">
        <f>SUM(F104:F112)</f>
        <v>469396.56</v>
      </c>
      <c r="G103" s="83">
        <f>SUM(G104:G112)</f>
        <v>522413.77999999991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1567241.38</v>
      </c>
      <c r="D105" s="75">
        <v>1567241.38</v>
      </c>
      <c r="E105" s="75">
        <v>1044827.6</v>
      </c>
      <c r="F105" s="75">
        <v>469396.56</v>
      </c>
      <c r="G105" s="75">
        <f t="shared" ref="G105:G112" si="25">D105-E105</f>
        <v>522413.77999999991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333</v>
      </c>
      <c r="B113" s="83">
        <f t="shared" ref="B113:G113" si="26">SUM(B114:B122)</f>
        <v>0</v>
      </c>
      <c r="C113" s="83">
        <f t="shared" si="26"/>
        <v>297210.91000000003</v>
      </c>
      <c r="D113" s="83">
        <f t="shared" si="26"/>
        <v>297210.90999999997</v>
      </c>
      <c r="E113" s="83">
        <f t="shared" si="26"/>
        <v>0</v>
      </c>
      <c r="F113" s="83">
        <f t="shared" si="26"/>
        <v>0</v>
      </c>
      <c r="G113" s="83">
        <f t="shared" si="26"/>
        <v>297210.90999999997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337</v>
      </c>
      <c r="B117" s="75">
        <v>0</v>
      </c>
      <c r="C117" s="75">
        <v>297210.91000000003</v>
      </c>
      <c r="D117" s="75">
        <v>297210.90999999997</v>
      </c>
      <c r="E117" s="75">
        <v>0</v>
      </c>
      <c r="F117" s="75">
        <v>0</v>
      </c>
      <c r="G117" s="75">
        <f t="shared" si="27"/>
        <v>297210.90999999997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0</v>
      </c>
      <c r="C133" s="83">
        <f t="shared" si="30"/>
        <v>35045644.149999999</v>
      </c>
      <c r="D133" s="83">
        <f t="shared" si="30"/>
        <v>35045644.149999999</v>
      </c>
      <c r="E133" s="83">
        <f t="shared" si="30"/>
        <v>35045644.149999999</v>
      </c>
      <c r="F133" s="83">
        <f t="shared" si="30"/>
        <v>13778400.42</v>
      </c>
      <c r="G133" s="83">
        <f t="shared" si="30"/>
        <v>0</v>
      </c>
    </row>
    <row r="134" spans="1:7" x14ac:dyDescent="0.25">
      <c r="A134" s="85" t="s">
        <v>354</v>
      </c>
      <c r="B134" s="75">
        <v>0</v>
      </c>
      <c r="C134" s="75">
        <v>34239855.240000002</v>
      </c>
      <c r="D134" s="75">
        <v>34239855.240000002</v>
      </c>
      <c r="E134" s="75">
        <v>34239855.240000002</v>
      </c>
      <c r="F134" s="75">
        <v>12972611.51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805788.90999999992</v>
      </c>
      <c r="D135" s="75">
        <v>805788.90999999992</v>
      </c>
      <c r="E135" s="75">
        <v>805788.90999999992</v>
      </c>
      <c r="F135" s="75">
        <v>805788.90999999992</v>
      </c>
      <c r="G135" s="75">
        <f t="shared" ref="G135:G136" si="3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357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286029398.31999999</v>
      </c>
      <c r="C159" s="90">
        <f t="shared" si="38"/>
        <v>161055395.53999996</v>
      </c>
      <c r="D159" s="90">
        <f t="shared" si="38"/>
        <v>447084793.85999995</v>
      </c>
      <c r="E159" s="90">
        <f t="shared" si="38"/>
        <v>367163990.81</v>
      </c>
      <c r="F159" s="90">
        <f t="shared" si="38"/>
        <v>330200345.82000005</v>
      </c>
      <c r="G159" s="90">
        <f t="shared" si="38"/>
        <v>79920803.049999952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5:5" x14ac:dyDescent="0.25">
      <c r="E162" s="16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0:G10 G19:G27 B18:F18 G29:G37 B28:F28 G39:G47 B38:F38 G49:G57 B48:F48 G59:G61 B58:F58 G70 B62:F62 B71:F75 B102:F102 G11:G17 G63:G69 B83:F85 B137:F159 B106:F116 B103:C103 E103:F103 B9 D9:G9 B118:F133 F117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3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286029398.31999993</v>
      </c>
      <c r="C9" s="30">
        <f t="shared" ref="C9:F9" si="0">SUM(C10:C17)</f>
        <v>124145299.09999996</v>
      </c>
      <c r="D9" s="30">
        <f t="shared" si="0"/>
        <v>410174697.4199999</v>
      </c>
      <c r="E9" s="30">
        <f t="shared" si="0"/>
        <v>331073519.06</v>
      </c>
      <c r="F9" s="30">
        <f t="shared" si="0"/>
        <v>315952548.84000003</v>
      </c>
      <c r="G9" s="30">
        <f>SUM(G10:G17)</f>
        <v>79101178.35999991</v>
      </c>
    </row>
    <row r="10" spans="1:7" x14ac:dyDescent="0.25">
      <c r="A10" s="63" t="s">
        <v>593</v>
      </c>
      <c r="B10" s="75">
        <v>7886966.3699999992</v>
      </c>
      <c r="C10" s="75">
        <v>6056392.7200000025</v>
      </c>
      <c r="D10" s="75">
        <v>13943359.09</v>
      </c>
      <c r="E10" s="75">
        <v>6834455.8099999987</v>
      </c>
      <c r="F10" s="75">
        <v>6800651.8699999982</v>
      </c>
      <c r="G10" s="75">
        <f>+D10-E10</f>
        <v>7108903.2800000012</v>
      </c>
    </row>
    <row r="11" spans="1:7" x14ac:dyDescent="0.25">
      <c r="A11" s="63" t="s">
        <v>594</v>
      </c>
      <c r="B11" s="75">
        <v>13855119.510000004</v>
      </c>
      <c r="C11" s="75">
        <v>-591394.8899999999</v>
      </c>
      <c r="D11" s="75">
        <v>13263724.620000003</v>
      </c>
      <c r="E11" s="75">
        <v>12030659.350000001</v>
      </c>
      <c r="F11" s="75">
        <v>11922672.230000002</v>
      </c>
      <c r="G11" s="75">
        <f t="shared" ref="G11:G17" si="1">+D11-E11</f>
        <v>1233065.2700000014</v>
      </c>
    </row>
    <row r="12" spans="1:7" x14ac:dyDescent="0.25">
      <c r="A12" s="63" t="s">
        <v>595</v>
      </c>
      <c r="B12" s="75">
        <v>36952888.219999991</v>
      </c>
      <c r="C12" s="75">
        <v>3391770.4</v>
      </c>
      <c r="D12" s="75">
        <v>40344658.619999982</v>
      </c>
      <c r="E12" s="75">
        <v>35834986.519999988</v>
      </c>
      <c r="F12" s="75">
        <v>35542848.709999993</v>
      </c>
      <c r="G12" s="75">
        <f t="shared" si="1"/>
        <v>4509672.099999994</v>
      </c>
    </row>
    <row r="13" spans="1:7" x14ac:dyDescent="0.25">
      <c r="A13" s="63" t="s">
        <v>596</v>
      </c>
      <c r="B13" s="75">
        <v>4094742.2</v>
      </c>
      <c r="C13" s="75">
        <v>-22306.070000000065</v>
      </c>
      <c r="D13" s="75">
        <v>4072436.1300000008</v>
      </c>
      <c r="E13" s="75">
        <v>3597400.1000000006</v>
      </c>
      <c r="F13" s="75">
        <v>3489958.5000000009</v>
      </c>
      <c r="G13" s="75">
        <f t="shared" si="1"/>
        <v>475036.03000000026</v>
      </c>
    </row>
    <row r="14" spans="1:7" x14ac:dyDescent="0.25">
      <c r="A14" s="63" t="s">
        <v>597</v>
      </c>
      <c r="B14" s="75">
        <v>27051424.419999994</v>
      </c>
      <c r="C14" s="75">
        <v>8197270.629999999</v>
      </c>
      <c r="D14" s="75">
        <v>35248695.049999997</v>
      </c>
      <c r="E14" s="75">
        <v>32727942.989999998</v>
      </c>
      <c r="F14" s="75">
        <v>32468814.010000002</v>
      </c>
      <c r="G14" s="75">
        <f t="shared" si="1"/>
        <v>2520752.0599999987</v>
      </c>
    </row>
    <row r="15" spans="1:7" x14ac:dyDescent="0.25">
      <c r="A15" s="63" t="s">
        <v>598</v>
      </c>
      <c r="B15" s="75">
        <v>32262579.469999995</v>
      </c>
      <c r="C15" s="75">
        <v>85307402.839999974</v>
      </c>
      <c r="D15" s="75">
        <v>117569982.31000002</v>
      </c>
      <c r="E15" s="75">
        <v>81251917.519999981</v>
      </c>
      <c r="F15" s="75">
        <v>68357458.599999994</v>
      </c>
      <c r="G15" s="75">
        <f t="shared" si="1"/>
        <v>36318064.790000036</v>
      </c>
    </row>
    <row r="16" spans="1:7" x14ac:dyDescent="0.25">
      <c r="A16" s="63" t="s">
        <v>599</v>
      </c>
      <c r="B16" s="75">
        <v>147831261.04999995</v>
      </c>
      <c r="C16" s="75">
        <v>14872298.770000001</v>
      </c>
      <c r="D16" s="75">
        <v>162703559.8199999</v>
      </c>
      <c r="E16" s="75">
        <v>139565298.97000003</v>
      </c>
      <c r="F16" s="75">
        <v>138217535.44000006</v>
      </c>
      <c r="G16" s="75">
        <f t="shared" si="1"/>
        <v>23138260.849999875</v>
      </c>
    </row>
    <row r="17" spans="1:7" x14ac:dyDescent="0.25">
      <c r="A17" s="63" t="s">
        <v>600</v>
      </c>
      <c r="B17" s="75">
        <v>16094417.08</v>
      </c>
      <c r="C17" s="75">
        <v>6933864.7000000002</v>
      </c>
      <c r="D17" s="75">
        <v>23028281.780000005</v>
      </c>
      <c r="E17" s="75">
        <v>19230857.799999997</v>
      </c>
      <c r="F17" s="75">
        <v>19152609.479999997</v>
      </c>
      <c r="G17" s="75">
        <f t="shared" si="1"/>
        <v>3797423.9800000079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383</v>
      </c>
      <c r="B19" s="4">
        <f>SUM(B20:B27)</f>
        <v>0</v>
      </c>
      <c r="C19" s="4">
        <f t="shared" ref="C19:G19" si="2">SUM(C20:C27)</f>
        <v>36910096.440000005</v>
      </c>
      <c r="D19" s="4">
        <f t="shared" si="2"/>
        <v>36910096.440000005</v>
      </c>
      <c r="E19" s="4">
        <f t="shared" si="2"/>
        <v>36090471.75</v>
      </c>
      <c r="F19" s="4">
        <f t="shared" si="2"/>
        <v>14247796.98</v>
      </c>
      <c r="G19" s="4">
        <f t="shared" si="2"/>
        <v>819624.69</v>
      </c>
    </row>
    <row r="20" spans="1:7" x14ac:dyDescent="0.25">
      <c r="A20" s="63" t="s">
        <v>593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3">+D20-E20</f>
        <v>0</v>
      </c>
    </row>
    <row r="21" spans="1:7" x14ac:dyDescent="0.25">
      <c r="A21" s="63" t="s">
        <v>594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3"/>
        <v>0</v>
      </c>
    </row>
    <row r="22" spans="1:7" x14ac:dyDescent="0.25">
      <c r="A22" s="63" t="s">
        <v>595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3"/>
        <v>0</v>
      </c>
    </row>
    <row r="23" spans="1:7" x14ac:dyDescent="0.25">
      <c r="A23" s="63" t="s">
        <v>596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3"/>
        <v>0</v>
      </c>
    </row>
    <row r="24" spans="1:7" x14ac:dyDescent="0.25">
      <c r="A24" s="63" t="s">
        <v>597</v>
      </c>
      <c r="B24" s="75">
        <v>0</v>
      </c>
      <c r="C24" s="75">
        <v>297210.91000000003</v>
      </c>
      <c r="D24" s="75">
        <v>297210.91000000003</v>
      </c>
      <c r="E24" s="75">
        <v>0</v>
      </c>
      <c r="F24" s="75">
        <v>0</v>
      </c>
      <c r="G24" s="75">
        <f t="shared" si="3"/>
        <v>297210.91000000003</v>
      </c>
    </row>
    <row r="25" spans="1:7" x14ac:dyDescent="0.25">
      <c r="A25" s="63" t="s">
        <v>598</v>
      </c>
      <c r="B25" s="75">
        <v>0</v>
      </c>
      <c r="C25" s="75">
        <v>35045644.150000006</v>
      </c>
      <c r="D25" s="75">
        <v>35045644.150000006</v>
      </c>
      <c r="E25" s="75">
        <v>35045644.149999999</v>
      </c>
      <c r="F25" s="75">
        <v>13778400.42</v>
      </c>
      <c r="G25" s="75">
        <f t="shared" si="3"/>
        <v>0</v>
      </c>
    </row>
    <row r="26" spans="1:7" x14ac:dyDescent="0.25">
      <c r="A26" s="63" t="s">
        <v>599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3"/>
        <v>0</v>
      </c>
    </row>
    <row r="27" spans="1:7" x14ac:dyDescent="0.25">
      <c r="A27" s="63" t="s">
        <v>600</v>
      </c>
      <c r="B27" s="75">
        <v>0</v>
      </c>
      <c r="C27" s="75">
        <v>1567241.38</v>
      </c>
      <c r="D27" s="75">
        <v>1567241.38</v>
      </c>
      <c r="E27" s="75">
        <v>1044827.6</v>
      </c>
      <c r="F27" s="75">
        <v>469396.56</v>
      </c>
      <c r="G27" s="75">
        <f t="shared" si="3"/>
        <v>522413.77999999991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286029398.31999993</v>
      </c>
      <c r="C29" s="4">
        <f>SUM(C19,C9)</f>
        <v>161055395.53999996</v>
      </c>
      <c r="D29" s="4">
        <f t="shared" ref="D29:G29" si="4">SUM(D19,D9)</f>
        <v>447084793.8599999</v>
      </c>
      <c r="E29" s="4">
        <f t="shared" si="4"/>
        <v>367163990.81</v>
      </c>
      <c r="F29" s="4">
        <f t="shared" si="4"/>
        <v>330200345.82000005</v>
      </c>
      <c r="G29" s="4">
        <f t="shared" si="4"/>
        <v>79920803.049999908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5:5" x14ac:dyDescent="0.25">
      <c r="E33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G19 B28:G28 B29:C29 D29:G29 B18:G18 G10:G17 G20:G2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J35" sqref="J3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384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387</v>
      </c>
    </row>
    <row r="8" spans="1:7" ht="30" x14ac:dyDescent="0.25">
      <c r="A8" s="166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389</v>
      </c>
      <c r="B9" s="30">
        <f>SUM(B10,B19,B27,B37)</f>
        <v>286029398.31999993</v>
      </c>
      <c r="C9" s="30">
        <f t="shared" ref="C9:G9" si="0">SUM(C10,C19,C27,C37)</f>
        <v>124145299.09999996</v>
      </c>
      <c r="D9" s="30">
        <f t="shared" si="0"/>
        <v>410174697.42000014</v>
      </c>
      <c r="E9" s="30">
        <f t="shared" si="0"/>
        <v>331073519.05999982</v>
      </c>
      <c r="F9" s="30">
        <f t="shared" si="0"/>
        <v>315952548.83999979</v>
      </c>
      <c r="G9" s="30">
        <f t="shared" si="0"/>
        <v>79101178.360000312</v>
      </c>
    </row>
    <row r="10" spans="1:7" ht="15" customHeight="1" x14ac:dyDescent="0.25">
      <c r="A10" s="58" t="s">
        <v>390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398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399</v>
      </c>
      <c r="B19" s="47">
        <f>SUM(B20:B26)</f>
        <v>286029398.31999993</v>
      </c>
      <c r="C19" s="47">
        <f t="shared" ref="C19:G19" si="2">SUM(C20:C26)</f>
        <v>124145299.09999996</v>
      </c>
      <c r="D19" s="47">
        <f t="shared" si="2"/>
        <v>410174697.42000014</v>
      </c>
      <c r="E19" s="47">
        <f t="shared" si="2"/>
        <v>331073519.05999982</v>
      </c>
      <c r="F19" s="47">
        <f t="shared" si="2"/>
        <v>315952548.83999979</v>
      </c>
      <c r="G19" s="47">
        <f t="shared" si="2"/>
        <v>79101178.360000312</v>
      </c>
    </row>
    <row r="20" spans="1:7" x14ac:dyDescent="0.25">
      <c r="A20" s="77" t="s">
        <v>400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401</v>
      </c>
      <c r="B21" s="47">
        <v>286029398.31999993</v>
      </c>
      <c r="C21" s="47">
        <v>124145299.09999996</v>
      </c>
      <c r="D21" s="47">
        <v>410174697.42000014</v>
      </c>
      <c r="E21" s="47">
        <v>331073519.05999982</v>
      </c>
      <c r="F21" s="47">
        <v>315952548.83999979</v>
      </c>
      <c r="G21" s="47">
        <v>79101178.360000312</v>
      </c>
    </row>
    <row r="22" spans="1:7" x14ac:dyDescent="0.25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404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405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408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0</v>
      </c>
      <c r="C43" s="4">
        <f t="shared" ref="C43:G43" si="5">SUM(C44,C53,C61,C71)</f>
        <v>36910096.440000013</v>
      </c>
      <c r="D43" s="4">
        <f t="shared" si="5"/>
        <v>36910096.440000013</v>
      </c>
      <c r="E43" s="4">
        <f t="shared" si="5"/>
        <v>36090471.75</v>
      </c>
      <c r="F43" s="4">
        <f t="shared" si="5"/>
        <v>14247796.98</v>
      </c>
      <c r="G43" s="4">
        <f t="shared" si="5"/>
        <v>819624.69000001252</v>
      </c>
    </row>
    <row r="44" spans="1:7" x14ac:dyDescent="0.25">
      <c r="A44" s="58" t="s">
        <v>390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f>SUM(B54:B60)</f>
        <v>0</v>
      </c>
      <c r="C53" s="47">
        <f t="shared" ref="C53:G53" si="7">SUM(C54:C60)</f>
        <v>36910096.440000013</v>
      </c>
      <c r="D53" s="47">
        <f t="shared" si="7"/>
        <v>36910096.440000013</v>
      </c>
      <c r="E53" s="47">
        <f t="shared" si="7"/>
        <v>36090471.75</v>
      </c>
      <c r="F53" s="47">
        <f t="shared" si="7"/>
        <v>14247796.98</v>
      </c>
      <c r="G53" s="47">
        <f t="shared" si="7"/>
        <v>819624.69000001252</v>
      </c>
    </row>
    <row r="54" spans="1:7" x14ac:dyDescent="0.25">
      <c r="A54" s="80" t="s">
        <v>400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401</v>
      </c>
      <c r="B55" s="47">
        <v>0</v>
      </c>
      <c r="C55" s="47">
        <v>36910096.440000013</v>
      </c>
      <c r="D55" s="47">
        <v>36910096.440000013</v>
      </c>
      <c r="E55" s="47">
        <v>36090471.75</v>
      </c>
      <c r="F55" s="47">
        <v>14247796.98</v>
      </c>
      <c r="G55" s="47">
        <v>819624.69000001252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286029398.31999993</v>
      </c>
      <c r="C77" s="4">
        <f t="shared" ref="C77:G77" si="10">C43+C9</f>
        <v>161055395.53999996</v>
      </c>
      <c r="D77" s="4">
        <f t="shared" si="10"/>
        <v>447084793.86000013</v>
      </c>
      <c r="E77" s="4">
        <f t="shared" si="10"/>
        <v>367163990.80999982</v>
      </c>
      <c r="F77" s="4">
        <f t="shared" si="10"/>
        <v>330200345.81999981</v>
      </c>
      <c r="G77" s="4">
        <f t="shared" si="10"/>
        <v>79920803.050000325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9 B27:G53 G20 G22:G26 B61:G77 G54 G56:G6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Q12" sqref="Q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423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Sistema Municipal de Agua Potable y Alcantarillado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425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426</v>
      </c>
      <c r="B9" s="119">
        <f>SUM(B10,B11,B12,B15,B16,B19)</f>
        <v>101969242.77999994</v>
      </c>
      <c r="C9" s="119">
        <f t="shared" ref="C9:G9" si="0">SUM(C10,C11,C12,C15,C16,C19)</f>
        <v>0</v>
      </c>
      <c r="D9" s="119">
        <f t="shared" si="0"/>
        <v>101969242.77999997</v>
      </c>
      <c r="E9" s="119">
        <f t="shared" si="0"/>
        <v>95974016.160000011</v>
      </c>
      <c r="F9" s="119">
        <f t="shared" si="0"/>
        <v>94263976.590000004</v>
      </c>
      <c r="G9" s="119">
        <f t="shared" si="0"/>
        <v>5995226.6199999601</v>
      </c>
    </row>
    <row r="10" spans="1:7" x14ac:dyDescent="0.25">
      <c r="A10" s="58" t="s">
        <v>427</v>
      </c>
      <c r="B10" s="75">
        <v>101969242.77999994</v>
      </c>
      <c r="C10" s="75">
        <v>0</v>
      </c>
      <c r="D10" s="75">
        <v>101969242.77999997</v>
      </c>
      <c r="E10" s="75">
        <v>95974016.160000011</v>
      </c>
      <c r="F10" s="75">
        <v>94263976.590000004</v>
      </c>
      <c r="G10" s="76">
        <f>D10-E10</f>
        <v>5995226.6199999601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101969242.77999994</v>
      </c>
      <c r="C33" s="119">
        <f t="shared" ref="C33:G33" si="8">C21+C9</f>
        <v>0</v>
      </c>
      <c r="D33" s="119">
        <f t="shared" si="8"/>
        <v>101969242.77999997</v>
      </c>
      <c r="E33" s="119">
        <f t="shared" si="8"/>
        <v>95974016.160000011</v>
      </c>
      <c r="F33" s="119">
        <f t="shared" si="8"/>
        <v>94263976.590000004</v>
      </c>
      <c r="G33" s="119">
        <f t="shared" si="8"/>
        <v>5995226.6199999601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Direccion de Administracion  Finanzas</cp:lastModifiedBy>
  <cp:revision/>
  <cp:lastPrinted>2024-03-20T14:35:03Z</cp:lastPrinted>
  <dcterms:created xsi:type="dcterms:W3CDTF">2023-03-16T22:14:51Z</dcterms:created>
  <dcterms:modified xsi:type="dcterms:W3CDTF">2025-02-10T19:46:49Z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