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"/>
    </mc:Choice>
  </mc:AlternateContent>
  <xr:revisionPtr revIDLastSave="0" documentId="8_{9D05DA02-6590-423E-B029-D7FE450A0EAE}" xr6:coauthVersionLast="47" xr6:coauthVersionMax="47" xr10:uidLastSave="{00000000-0000-0000-0000-000000000000}"/>
  <bookViews>
    <workbookView xWindow="-108" yWindow="-108" windowWidth="23256" windowHeight="1389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<sst xmlns="http://schemas.openxmlformats.org/spreadsheetml/2006/main" count="902" uniqueCount="603">
  <si>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</si>
  <si>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</si>
  <si>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</si>
  <si>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</si>
  <si>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</si>
  <si>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</si>
  <si>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</si>
  <si>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</si>
  <si>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</si>
  <si>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</si>
  <si>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</si>
  <si>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</si>
  <si>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</si>
  <si>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</si>
  <si>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</si>
  <si>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</si>
  <si>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</si>
  <si>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</si>
  <si>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</si>
  <si>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</si>
  <si>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</si>
  <si>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</si>
  <si>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</si>
  <si>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</si>
  <si>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</si>
  <si>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</si>
  <si>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</si>
  <si>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</si>
  <si>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</si>
  <si>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</si>
  <si>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</si>
  <si>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</si>
  <si>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</si>
  <si>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</si>
  <si>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</si>
  <si>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</si>
  <si>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</si>
  <si>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</si>
  <si>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</si>
  <si>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</si>
  <si>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</si>
  <si>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</si>
  <si>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</si>
  <si>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</si>
  <si>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</si>
  <si>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</si>
  <si>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</si>
  <si>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</si>
  <si>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</si>
  <si>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</si>
  <si>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</si>
  <si>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</si>
  <si>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</si>
  <si>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</si>
  <si>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</si>
  <si>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</si>
  <si>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</si>
  <si>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</si>
  <si>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</si>
  <si>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</si>
  <si>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</si>
  <si>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</si>
  <si>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</si>
  <si>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</si>
  <si>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</si>
  <si>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</si>
  <si>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</si>
  <si>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</si>
  <si>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</si>
  <si>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</si>
  <si>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</si>
  <si>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</si>
  <si>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</si>
  <si>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</si>
  <si>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</si>
  <si>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</si>
  <si>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</si>
  <si>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</si>
  <si>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</si>
  <si>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</si>
  <si>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</si>
  <si>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</si>
  <si>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</si>
  <si>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</si>
  <si>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</si>
  <si>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</si>
  <si>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</si>
  <si>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</si>
  <si>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</si>
  <si>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</si>
  <si>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</si>
  <si>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</si>
  <si>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</si>
  <si>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</si>
  <si>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</si>
  <si>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</si>
  <si>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</si>
  <si>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</si>
  <si>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</si>
  <si>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</si>
  <si>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</si>
  <si>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</si>
  <si>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</si>
  <si>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</si>
  <si>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</si>
  <si>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</si>
  <si>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</si>
  <si>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</si>
  <si>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</si>
  <si>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</si>
  <si>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</si>
  <si>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</si>
  <si>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</si>
  <si>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</si>
  <si>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</si>
  <si>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</si>
  <si>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</si>
  <si>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</si>
  <si>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</si>
  <si>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</si>
  <si>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</si>
  <si>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</si>
  <si>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</si>
  <si>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</si>
  <si>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</si>
  <si>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</si>
  <si>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</si>
  <si>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</si>
  <si>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</si>
  <si>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</si>
  <si>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</si>
  <si>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</si>
  <si>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</si>
  <si>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</si>
  <si>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</si>
  <si>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</si>
  <si>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</si>
  <si>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</si>
  <si>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</si>
  <si>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</si>
  <si>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</si>
  <si>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</si>
  <si>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</si>
  <si>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</si>
  <si>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</si>
  <si>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</si>
  <si>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</si>
  <si>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</si>
  <si>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</si>
  <si>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</si>
  <si>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</si>
  <si>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</si>
  <si>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</si>
  <si>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</si>
  <si>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</si>
  <si>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</si>
  <si>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</si>
  <si>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</si>
  <si>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</si>
  <si>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</si>
  <si>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</si>
  <si>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</si>
  <si>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</si>
  <si>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</si>
  <si>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</si>
  <si>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</si>
  <si>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</si>
  <si>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</si>
  <si>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</si>
  <si>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</si>
  <si>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</si>
  <si>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</si>
  <si>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</si>
  <si>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</si>
  <si>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</si>
  <si>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</si>
  <si>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</si>
  <si>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</si>
  <si>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</si>
  <si>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</si>
  <si>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</si>
  <si>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</si>
  <si>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</si>
  <si>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</si>
  <si>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</si>
  <si>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</si>
  <si>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</si>
  <si>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</si>
  <si>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</si>
  <si>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</si>
  <si>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</si>
  <si>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</si>
  <si>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</si>
  <si>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</si>
  <si>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</si>
  <si>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</si>
  <si>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</si>
  <si>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</si>
  <si>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</si>
  <si>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</si>
  <si>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</si>
  <si>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</si>
  <si>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</si>
  <si>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</si>
  <si>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</si>
  <si>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</si>
  <si>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</si>
  <si>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</si>
  <si>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</si>
  <si>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</si>
  <si>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</si>
  <si>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</si>
  <si>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</si>
  <si>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</si>
  <si>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</si>
  <si>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</si>
  <si>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</si>
  <si>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</si>
  <si>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</si>
  <si>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</si>
  <si>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</si>
  <si>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</si>
  <si>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</si>
  <si>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</si>
  <si>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</si>
  <si>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</si>
  <si>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</si>
  <si>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</si>
  <si>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</si>
  <si>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</si>
  <si>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</si>
  <si>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</si>
  <si>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</si>
  <si>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</si>
  <si>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</si>
  <si>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</si>
  <si>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</si>
  <si>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</si>
  <si>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</si>
  <si>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</si>
  <si>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</si>
  <si>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</si>
  <si>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</si>
  <si>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</si>
  <si>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</si>
  <si>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</si>
  <si>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</si>
  <si>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</si>
  <si>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</si>
  <si>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</si>
  <si>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</si>
  <si>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</si>
  <si>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</si>
  <si>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</si>
  <si>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</si>
  <si>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</si>
  <si>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</si>
  <si>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</si>
  <si>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</si>
  <si>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</si>
  <si>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</si>
  <si>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</si>
  <si>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</si>
  <si>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</si>
  <si>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</si>
  <si>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</si>
  <si>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</si>
  <si>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</si>
  <si>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</si>
  <si>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</si>
  <si>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</si>
  <si>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</si>
  <si>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</si>
  <si>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</si>
  <si>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</si>
  <si>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</si>
  <si>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</si>
  <si>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</si>
  <si>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</si>
  <si>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</si>
  <si>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</si>
  <si>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</si>
  <si>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</si>
  <si>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</si>
  <si>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</si>
  <si>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</si>
  <si>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</si>
  <si>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</si>
  <si>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</si>
  <si>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</si>
  <si>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</si>
  <si>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</si>
  <si>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</si>
  <si>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</si>
  <si>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</si>
  <si>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</si>
  <si>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</si>
  <si>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</si>
  <si>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</si>
  <si>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</si>
  <si>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</si>
  <si>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</si>
  <si>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</si>
  <si>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</si>
  <si>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</si>
  <si>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</si>
  <si>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</si>
  <si>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</si>
  <si>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</si>
  <si>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</si>
  <si>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</si>
  <si>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</si>
  <si>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</si>
  <si>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</si>
  <si>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</si>
  <si>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</si>
  <si>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</si>
  <si>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</si>
  <si>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</si>
  <si>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</si>
  <si>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</si>
  <si>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</si>
  <si>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</si>
  <si>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</si>
  <si>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</si>
  <si>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</si>
  <si>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</si>
  <si>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</si>
  <si>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</si>
  <si>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</si>
  <si>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</si>
  <si>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</si>
  <si>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</si>
  <si>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</si>
  <si>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</si>
  <si>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</si>
  <si>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</si>
  <si>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</si>
  <si>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</si>
  <si>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</si>
  <si>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</si>
  <si>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</si>
  <si>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</si>
  <si>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</si>
  <si>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</si>
  <si>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</si>
  <si>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</si>
  <si>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</si>
  <si>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</si>
  <si>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</si>
  <si>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</si>
  <si>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</si>
  <si>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</si>
  <si>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</si>
  <si>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</si>
  <si>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</si>
  <si>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</si>
  <si>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</si>
  <si>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</si>
  <si>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</si>
  <si>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</si>
  <si>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</si>
  <si>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</si>
  <si>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</si>
  <si>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</si>
  <si>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</si>
  <si>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</si>
  <si>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</si>
  <si>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</si>
  <si>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</si>
  <si>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</si>
  <si>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</si>
  <si>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</si>
  <si>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</si>
  <si>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</si>
  <si>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</si>
  <si>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</si>
  <si>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</si>
  <si>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</si>
  <si>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</si>
  <si>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</si>
  <si>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</si>
  <si>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</si>
  <si>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</si>
  <si>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</si>
  <si>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</si>
  <si>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</si>
  <si>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</si>
  <si>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</si>
  <si>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</si>
  <si>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</si>
  <si>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</si>
  <si>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</si>
  <si>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</si>
  <si>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</si>
  <si>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</si>
  <si>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</si>
  <si>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</si>
  <si>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</si>
  <si>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</si>
  <si>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</si>
  <si>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</si>
  <si>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</si>
  <si>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</si>
  <si>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</si>
  <si>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</si>
  <si>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</si>
  <si>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</si>
  <si>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</si>
  <si>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</si>
  <si>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</si>
  <si>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</si>
  <si>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</si>
  <si>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</si>
  <si>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</si>
  <si>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</si>
  <si>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</si>
  <si>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</si>
  <si>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</si>
  <si>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</si>
  <si>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</si>
  <si>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</si>
  <si>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</si>
  <si>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</si>
  <si>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</si>
  <si>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</si>
  <si>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</si>
  <si>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</si>
  <si>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</si>
  <si>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</si>
  <si>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</si>
  <si>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</si>
  <si>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</si>
  <si>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</si>
  <si>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</si>
  <si>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</si>
  <si>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</si>
  <si>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</si>
  <si>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</si>
  <si>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</si>
  <si>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</si>
  <si>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</si>
  <si>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</si>
  <si>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</si>
  <si>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</si>
  <si>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</si>
  <si>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</si>
  <si>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</si>
  <si>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</si>
  <si>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</si>
  <si>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</si>
  <si>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</si>
  <si>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</si>
  <si>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</si>
  <si>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</si>
  <si>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</si>
  <si>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</si>
  <si>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</si>
  <si>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</si>
  <si>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</si>
  <si>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</si>
  <si>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</si>
  <si>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</si>
  <si>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</si>
  <si>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</si>
  <si>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</si>
  <si>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</si>
  <si>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</si>
  <si>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</si>
  <si>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</si>
  <si>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</si>
  <si>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</si>
  <si>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</si>
  <si>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</si>
  <si>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</si>
  <si>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</si>
  <si>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</si>
  <si>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</si>
  <si>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</si>
  <si>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</si>
  <si>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</si>
  <si>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</si>
  <si>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</si>
  <si>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</si>
  <si>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</si>
  <si>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</si>
  <si>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</si>
  <si>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</si>
  <si>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</si>
  <si>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</si>
  <si>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</si>
  <si>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</si>
  <si>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</si>
  <si>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</si>
  <si>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</si>
  <si>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</si>
  <si>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</si>
  <si>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</si>
  <si>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</si>
  <si>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</si>
  <si>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</si>
  <si>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</si>
  <si>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</si>
  <si>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</si>
  <si>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</si>
  <si>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</si>
  <si>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</si>
  <si>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</si>
  <si>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</si>
  <si>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</si>
  <si>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</si>
  <si>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</si>
  <si>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</si>
  <si>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</si>
  <si>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</si>
  <si>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</si>
  <si>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</si>
  <si>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</si>
  <si>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</si>
  <si>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</si>
  <si>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</si>
  <si>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</si>
  <si>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</si>
  <si>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</si>
  <si>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</si>
  <si>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</si>
  <si>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</si>
  <si>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</si>
  <si>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</si>
  <si>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</si>
  <si>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</si>
  <si>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</si>
  <si>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</si>
  <si>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</si>
  <si>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</si>
  <si>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</si>
  <si>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</si>
  <si>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</si>
  <si>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</si>
  <si>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</si>
  <si>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</si>
  <si>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</si>
  <si>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</si>
  <si>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</si>
  <si>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</si>
  <si>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</si>
  <si>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</si>
  <si>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</si>
  <si>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</si>
  <si>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</si>
  <si>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</si>
  <si>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</si>
  <si>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</si>
  <si>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</si>
  <si>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</si>
  <si>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</si>
  <si>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</si>
  <si>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</si>
  <si>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</si>
  <si>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</si>
  <si>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</si>
  <si>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</si>
  <si>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</si>
  <si>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</si>
  <si>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</si>
  <si>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</si>
  <si>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</si>
  <si>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</si>
  <si>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</si>
  <si>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</si>
  <si>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</si>
  <si>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</si>
  <si>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</si>
  <si>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</si>
  <si>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</si>
  <si>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</si>
  <si>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</si>
  <si>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</si>
  <si>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</si>
  <si>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</si>
  <si>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</si>
  <si>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</si>
  <si>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</si>
  <si>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</si>
  <si>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</si>
  <si>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</si>
  <si>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</si>
  <si>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</si>
  <si>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</si>
  <si>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</si>
  <si>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</si>
  <si>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</si>
  <si>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</si>
  <si>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</si>
  <si>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</si>
  <si>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</si>
  <si>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las Mujeres de Guanajuato</t>
  </si>
  <si>
    <t>Del 1 de Enero al 31 de Diciembre de 2025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</si>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</sst>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Protection="1"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42" sqref="D42"/>
    </sheetView>
  </sheetViews>
  <sheetFormatPr baseColWidth="10" defaultColWidth="12.88671875" defaultRowHeight="10.199999999999999" x14ac:dyDescent="0.2"/>
  <cols>
    <col min="1" max="1" width="14.554687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  <row r="49" spans="2:4" x14ac:dyDescent="0.2">
      <c r="B49" s="161"/>
      <c r="C49" s="161"/>
    </row>
    <row r="50" spans="2:4" x14ac:dyDescent="0.2">
      <c r="B50" s="161" t="s">
        <v>598</v>
      </c>
      <c r="D50" s="161" t="s">
        <v>598</v>
      </c>
    </row>
    <row r="51" spans="2:4" x14ac:dyDescent="0.2">
      <c r="B51" s="161" t="s">
        <v>599</v>
      </c>
      <c r="D51" s="161" t="s">
        <v>600</v>
      </c>
    </row>
    <row r="52" spans="2:4" x14ac:dyDescent="0.2">
      <c r="B52" s="161" t="s">
        <v>601</v>
      </c>
      <c r="D52" s="161" t="s">
        <v>602</v>
      </c>
    </row>
    <row r="53" spans="2:4" x14ac:dyDescent="0.2">
      <c r="B53" s="161"/>
      <c r="C53" s="161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9"/>
  <sheetViews>
    <sheetView topLeftCell="A187" zoomScaleNormal="100" workbookViewId="0">
      <selection activeCell="C223" sqref="C223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5546875" style="14" customWidth="1"/>
    <col min="5" max="5" width="24.1093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13073293.029999999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0">
        <f>+C58+C64</f>
        <v>13073293.029999999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13073293.029999999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13073293.029999999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11676818.800000001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6424662.5500000007</v>
      </c>
      <c r="D95" s="112">
        <f>C95/$C$94</f>
        <v>0.55020658109381648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3599982.23</v>
      </c>
      <c r="D96" s="112">
        <f t="shared" ref="D96:D159" si="0">C96/$C$94</f>
        <v>0.30830162663824157</v>
      </c>
      <c r="E96" s="41"/>
    </row>
    <row r="97" spans="1:5" x14ac:dyDescent="0.2">
      <c r="A97" s="43">
        <v>5111</v>
      </c>
      <c r="B97" s="41" t="s">
        <v>280</v>
      </c>
      <c r="C97" s="141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281</v>
      </c>
      <c r="C98" s="141">
        <v>3599982.23</v>
      </c>
      <c r="D98" s="44">
        <f t="shared" si="0"/>
        <v>0.30830162663824157</v>
      </c>
      <c r="E98" s="41"/>
    </row>
    <row r="99" spans="1:5" x14ac:dyDescent="0.2">
      <c r="A99" s="43">
        <v>5113</v>
      </c>
      <c r="B99" s="41" t="s">
        <v>282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461084.16000000003</v>
      </c>
      <c r="D103" s="112">
        <f t="shared" si="0"/>
        <v>3.948713839766016E-2</v>
      </c>
      <c r="E103" s="41"/>
    </row>
    <row r="104" spans="1:5" x14ac:dyDescent="0.2">
      <c r="A104" s="43">
        <v>5121</v>
      </c>
      <c r="B104" s="41" t="s">
        <v>287</v>
      </c>
      <c r="C104" s="141">
        <v>264677.53000000003</v>
      </c>
      <c r="D104" s="44">
        <f t="shared" si="0"/>
        <v>2.2666921062438686E-2</v>
      </c>
      <c r="E104" s="41"/>
    </row>
    <row r="105" spans="1:5" x14ac:dyDescent="0.2">
      <c r="A105" s="43">
        <v>5122</v>
      </c>
      <c r="B105" s="41" t="s">
        <v>288</v>
      </c>
      <c r="C105" s="141">
        <v>123351.38</v>
      </c>
      <c r="D105" s="44">
        <f t="shared" si="0"/>
        <v>1.0563783005693297E-2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22894.99</v>
      </c>
      <c r="D107" s="44">
        <f t="shared" si="0"/>
        <v>1.9607215280243967E-3</v>
      </c>
      <c r="E107" s="41"/>
    </row>
    <row r="108" spans="1:5" x14ac:dyDescent="0.2">
      <c r="A108" s="43">
        <v>5125</v>
      </c>
      <c r="B108" s="41" t="s">
        <v>291</v>
      </c>
      <c r="C108" s="141">
        <v>175</v>
      </c>
      <c r="D108" s="44">
        <f t="shared" si="0"/>
        <v>1.4986958605540748E-5</v>
      </c>
      <c r="E108" s="41"/>
    </row>
    <row r="109" spans="1:5" x14ac:dyDescent="0.2">
      <c r="A109" s="43">
        <v>5126</v>
      </c>
      <c r="B109" s="41" t="s">
        <v>292</v>
      </c>
      <c r="C109" s="141">
        <v>48285.26</v>
      </c>
      <c r="D109" s="44">
        <f t="shared" si="0"/>
        <v>4.1351382450158427E-3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1700</v>
      </c>
      <c r="D112" s="44">
        <f t="shared" si="0"/>
        <v>1.4558759788239583E-4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2363596.16</v>
      </c>
      <c r="D113" s="112">
        <f t="shared" si="0"/>
        <v>0.20241781605791467</v>
      </c>
      <c r="E113" s="41"/>
    </row>
    <row r="114" spans="1:5" x14ac:dyDescent="0.2">
      <c r="A114" s="43">
        <v>5131</v>
      </c>
      <c r="B114" s="41" t="s">
        <v>297</v>
      </c>
      <c r="C114" s="141">
        <v>19920</v>
      </c>
      <c r="D114" s="44">
        <f t="shared" si="0"/>
        <v>1.7059440881278382E-3</v>
      </c>
      <c r="E114" s="41"/>
    </row>
    <row r="115" spans="1:5" x14ac:dyDescent="0.2">
      <c r="A115" s="43">
        <v>5132</v>
      </c>
      <c r="B115" s="41" t="s">
        <v>298</v>
      </c>
      <c r="C115" s="141">
        <v>286908.03999999998</v>
      </c>
      <c r="D115" s="44">
        <f t="shared" si="0"/>
        <v>2.457073668043902E-2</v>
      </c>
      <c r="E115" s="41"/>
    </row>
    <row r="116" spans="1:5" x14ac:dyDescent="0.2">
      <c r="A116" s="43">
        <v>5133</v>
      </c>
      <c r="B116" s="41" t="s">
        <v>299</v>
      </c>
      <c r="C116" s="141">
        <v>1666893.69</v>
      </c>
      <c r="D116" s="44">
        <f t="shared" si="0"/>
        <v>0.14275238132495469</v>
      </c>
      <c r="E116" s="41"/>
    </row>
    <row r="117" spans="1:5" x14ac:dyDescent="0.2">
      <c r="A117" s="43">
        <v>5134</v>
      </c>
      <c r="B117" s="41" t="s">
        <v>300</v>
      </c>
      <c r="C117" s="141">
        <v>117485.3</v>
      </c>
      <c r="D117" s="44">
        <f t="shared" si="0"/>
        <v>1.0061413302054494E-2</v>
      </c>
      <c r="E117" s="41"/>
    </row>
    <row r="118" spans="1:5" x14ac:dyDescent="0.2">
      <c r="A118" s="43">
        <v>5135</v>
      </c>
      <c r="B118" s="41" t="s">
        <v>301</v>
      </c>
      <c r="C118" s="141">
        <v>43418.53</v>
      </c>
      <c r="D118" s="44">
        <f t="shared" si="0"/>
        <v>3.7183526389910236E-3</v>
      </c>
      <c r="E118" s="41"/>
    </row>
    <row r="119" spans="1:5" x14ac:dyDescent="0.2">
      <c r="A119" s="43">
        <v>5136</v>
      </c>
      <c r="B119" s="41" t="s">
        <v>302</v>
      </c>
      <c r="C119" s="141">
        <v>52866</v>
      </c>
      <c r="D119" s="44">
        <f t="shared" si="0"/>
        <v>4.5274317350886698E-3</v>
      </c>
      <c r="E119" s="41"/>
    </row>
    <row r="120" spans="1:5" x14ac:dyDescent="0.2">
      <c r="A120" s="43">
        <v>5137</v>
      </c>
      <c r="B120" s="41" t="s">
        <v>303</v>
      </c>
      <c r="C120" s="141">
        <v>1639</v>
      </c>
      <c r="D120" s="44">
        <f t="shared" si="0"/>
        <v>1.4036357231132164E-4</v>
      </c>
      <c r="E120" s="41"/>
    </row>
    <row r="121" spans="1:5" x14ac:dyDescent="0.2">
      <c r="A121" s="43">
        <v>5138</v>
      </c>
      <c r="B121" s="41" t="s">
        <v>304</v>
      </c>
      <c r="C121" s="141">
        <v>64736</v>
      </c>
      <c r="D121" s="44">
        <f t="shared" si="0"/>
        <v>5.5439757273616332E-3</v>
      </c>
      <c r="E121" s="41"/>
    </row>
    <row r="122" spans="1:5" x14ac:dyDescent="0.2">
      <c r="A122" s="43">
        <v>5139</v>
      </c>
      <c r="B122" s="41" t="s">
        <v>305</v>
      </c>
      <c r="C122" s="141">
        <v>109729.60000000001</v>
      </c>
      <c r="D122" s="44">
        <f t="shared" si="0"/>
        <v>9.3972169885859665E-3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5243000</v>
      </c>
      <c r="D123" s="112">
        <f t="shared" si="0"/>
        <v>0.44900927982200078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5243000</v>
      </c>
      <c r="D133" s="112">
        <f t="shared" si="0"/>
        <v>0.44900927982200078</v>
      </c>
      <c r="E133" s="41"/>
    </row>
    <row r="134" spans="1:5" x14ac:dyDescent="0.2">
      <c r="A134" s="43">
        <v>5241</v>
      </c>
      <c r="B134" s="41" t="s">
        <v>315</v>
      </c>
      <c r="C134" s="141">
        <v>5243000</v>
      </c>
      <c r="D134" s="44">
        <f t="shared" si="0"/>
        <v>0.44900927982200078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9156.25</v>
      </c>
      <c r="D181" s="112">
        <f t="shared" si="1"/>
        <v>7.8413908418275701E-4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9156.25</v>
      </c>
      <c r="D182" s="112">
        <f t="shared" si="1"/>
        <v>7.8413908418275701E-4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9156.25</v>
      </c>
      <c r="D187" s="44">
        <f t="shared" si="1"/>
        <v>7.8413908418275701E-4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6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6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6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6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6" x14ac:dyDescent="0.2">
      <c r="C213" s="143"/>
    </row>
    <row r="214" spans="1:6" x14ac:dyDescent="0.2">
      <c r="B214" s="14" t="s">
        <v>518</v>
      </c>
    </row>
    <row r="218" spans="1:6" x14ac:dyDescent="0.2">
      <c r="B218" s="161"/>
      <c r="C218" s="161"/>
      <c r="D218" s="1"/>
      <c r="E218" s="1"/>
      <c r="F218" s="1"/>
    </row>
    <row r="219" spans="1:6" x14ac:dyDescent="0.2">
      <c r="B219" s="161"/>
      <c r="C219" s="161"/>
      <c r="E219" s="1"/>
      <c r="F219" s="1"/>
    </row>
    <row r="220" spans="1:6" x14ac:dyDescent="0.2">
      <c r="B220" s="161"/>
      <c r="C220" s="161"/>
      <c r="E220" s="1"/>
      <c r="F220" s="1"/>
    </row>
    <row r="221" spans="1:6" x14ac:dyDescent="0.2">
      <c r="B221" s="161"/>
      <c r="C221" s="161"/>
      <c r="E221" s="1"/>
      <c r="F221" s="1"/>
    </row>
    <row r="222" spans="1:6" x14ac:dyDescent="0.2">
      <c r="B222" s="161"/>
      <c r="C222" s="1"/>
      <c r="E222" s="1"/>
      <c r="F222" s="1"/>
    </row>
    <row r="225" spans="2:6" x14ac:dyDescent="0.2">
      <c r="B225" s="161"/>
      <c r="C225" s="161"/>
      <c r="D225" s="1"/>
      <c r="E225" s="1"/>
      <c r="F225" s="1"/>
    </row>
    <row r="226" spans="2:6" x14ac:dyDescent="0.2">
      <c r="B226" s="161" t="s">
        <v>598</v>
      </c>
      <c r="C226" s="161" t="s">
        <v>598</v>
      </c>
      <c r="E226" s="1"/>
      <c r="F226" s="1"/>
    </row>
    <row r="227" spans="2:6" x14ac:dyDescent="0.2">
      <c r="B227" s="161" t="s">
        <v>599</v>
      </c>
      <c r="C227" s="161" t="s">
        <v>600</v>
      </c>
      <c r="E227" s="1"/>
      <c r="F227" s="1"/>
    </row>
    <row r="228" spans="2:6" x14ac:dyDescent="0.2">
      <c r="B228" s="161" t="s">
        <v>601</v>
      </c>
      <c r="C228" s="161" t="s">
        <v>602</v>
      </c>
      <c r="E228" s="1"/>
      <c r="F228" s="1"/>
    </row>
    <row r="229" spans="2:6" x14ac:dyDescent="0.2">
      <c r="B229" s="161"/>
      <c r="C229" s="1"/>
      <c r="E229" s="1"/>
      <c r="F22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2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topLeftCell="A139" zoomScale="60" zoomScaleNormal="100" workbookViewId="0">
      <selection activeCell="B179" sqref="B179:F184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5546875" style="14" customWidth="1"/>
    <col min="8" max="8" width="26" style="14" customWidth="1"/>
    <col min="9" max="9" width="27.109375" style="14" customWidth="1"/>
    <col min="10" max="10" width="22.109375" style="14" customWidth="1"/>
    <col min="11" max="16384" width="9.109375" style="14"/>
  </cols>
  <sheetData>
    <row r="1" spans="1:8" s="11" customFormat="1" ht="18.899999999999999" customHeight="1" x14ac:dyDescent="0.3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1626</v>
      </c>
      <c r="D23" s="143">
        <v>1626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921266.09000000008</v>
      </c>
      <c r="D64" s="143">
        <f t="shared" ref="D64:E64" si="0">SUM(D65:D72)</f>
        <v>9156.25</v>
      </c>
      <c r="E64" s="143">
        <f t="shared" si="0"/>
        <v>9156.25</v>
      </c>
    </row>
    <row r="65" spans="1:9" x14ac:dyDescent="0.2">
      <c r="A65" s="16">
        <v>1241</v>
      </c>
      <c r="B65" s="14" t="s">
        <v>158</v>
      </c>
      <c r="C65" s="143">
        <v>481766.08</v>
      </c>
      <c r="D65" s="143">
        <v>0</v>
      </c>
      <c r="E65" s="143">
        <v>0</v>
      </c>
    </row>
    <row r="66" spans="1:9" x14ac:dyDescent="0.2">
      <c r="A66" s="16">
        <v>1242</v>
      </c>
      <c r="B66" s="14" t="s">
        <v>159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439500.01</v>
      </c>
      <c r="D68" s="143">
        <v>9156.25</v>
      </c>
      <c r="E68" s="143">
        <v>9156.25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0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173912.78</v>
      </c>
      <c r="D110" s="143">
        <f>SUM(D111:D119)</f>
        <v>173912.78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161749.96</v>
      </c>
      <c r="D112" s="143">
        <f t="shared" ref="D112:D119" si="1">C112</f>
        <v>161749.96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12162.82</v>
      </c>
      <c r="D117" s="143">
        <f t="shared" si="1"/>
        <v>12162.82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80" spans="2:6" x14ac:dyDescent="0.2">
      <c r="B180" s="161"/>
      <c r="C180" s="161"/>
      <c r="D180" s="1"/>
      <c r="E180" s="1"/>
      <c r="F180" s="1"/>
    </row>
    <row r="181" spans="2:6" x14ac:dyDescent="0.2">
      <c r="B181" s="161" t="s">
        <v>598</v>
      </c>
      <c r="C181" s="1"/>
      <c r="D181" s="161" t="s">
        <v>598</v>
      </c>
      <c r="E181" s="1"/>
      <c r="F181" s="1"/>
    </row>
    <row r="182" spans="2:6" x14ac:dyDescent="0.2">
      <c r="B182" s="161" t="s">
        <v>599</v>
      </c>
      <c r="C182" s="1"/>
      <c r="D182" s="161" t="s">
        <v>600</v>
      </c>
      <c r="E182" s="1"/>
      <c r="F182" s="1"/>
    </row>
    <row r="183" spans="2:6" x14ac:dyDescent="0.2">
      <c r="B183" s="161" t="s">
        <v>601</v>
      </c>
      <c r="C183" s="1"/>
      <c r="D183" s="161" t="s">
        <v>602</v>
      </c>
      <c r="E183" s="1"/>
      <c r="F183" s="1"/>
    </row>
    <row r="184" spans="2:6" x14ac:dyDescent="0.2">
      <c r="B184" s="161"/>
      <c r="C184" s="161"/>
      <c r="D184" s="1"/>
      <c r="E184" s="1"/>
      <c r="F184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11" workbookViewId="0">
      <selection activeCell="B35" sqref="B35:G39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5546875" style="22" customWidth="1"/>
    <col min="5" max="5" width="24.109375" style="22" bestFit="1" customWidth="1"/>
    <col min="6" max="16384" width="9.109375" style="22"/>
  </cols>
  <sheetData>
    <row r="1" spans="1:5" ht="18.89999999999999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1396474.23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0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5" spans="2:7" x14ac:dyDescent="0.2">
      <c r="B35" s="161"/>
      <c r="C35" s="161"/>
      <c r="D35" s="1"/>
      <c r="E35" s="1"/>
      <c r="F35" s="1"/>
      <c r="G35" s="1"/>
    </row>
    <row r="36" spans="2:7" x14ac:dyDescent="0.2">
      <c r="B36" s="161" t="s">
        <v>598</v>
      </c>
      <c r="C36" s="1"/>
      <c r="D36" s="161" t="s">
        <v>598</v>
      </c>
      <c r="E36" s="1"/>
      <c r="F36" s="1"/>
      <c r="G36" s="1"/>
    </row>
    <row r="37" spans="2:7" x14ac:dyDescent="0.2">
      <c r="B37" s="161" t="s">
        <v>599</v>
      </c>
      <c r="C37" s="1"/>
      <c r="D37" s="161" t="s">
        <v>600</v>
      </c>
      <c r="E37" s="1"/>
      <c r="F37" s="1"/>
      <c r="G37" s="1"/>
    </row>
    <row r="38" spans="2:7" x14ac:dyDescent="0.2">
      <c r="B38" s="161" t="s">
        <v>601</v>
      </c>
      <c r="C38" s="1"/>
      <c r="D38" s="161" t="s">
        <v>602</v>
      </c>
      <c r="E38" s="1"/>
      <c r="F38" s="1"/>
      <c r="G38" s="1"/>
    </row>
    <row r="39" spans="2:7" x14ac:dyDescent="0.2">
      <c r="B39" s="161"/>
      <c r="C39" s="161"/>
      <c r="D39" s="1"/>
      <c r="E39" s="1"/>
      <c r="F39" s="1"/>
      <c r="G39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0"/>
  <sheetViews>
    <sheetView topLeftCell="A64" zoomScaleNormal="100" workbookViewId="0">
      <selection activeCell="B151" sqref="B151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44140625" style="22" bestFit="1" customWidth="1"/>
    <col min="4" max="4" width="16.44140625" style="22" bestFit="1" customWidth="1"/>
    <col min="5" max="5" width="24.1093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656651.17000000004</v>
      </c>
      <c r="D10" s="146">
        <v>0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656651.17000000004</v>
      </c>
      <c r="D16" s="147">
        <f>SUM(D9:D15)</f>
        <v>0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921266.09000000008</v>
      </c>
      <c r="D29" s="147">
        <f>SUM(D30:D37)</f>
        <v>0</v>
      </c>
    </row>
    <row r="30" spans="1:5" x14ac:dyDescent="0.2">
      <c r="A30" s="26">
        <v>1241</v>
      </c>
      <c r="B30" s="22" t="s">
        <v>158</v>
      </c>
      <c r="C30" s="146">
        <v>481766.08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439500.01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921266.09000000008</v>
      </c>
      <c r="D44" s="147">
        <f>D21+D29+D38</f>
        <v>0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1396474.23</v>
      </c>
      <c r="D48" s="147">
        <v>0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19725.66</v>
      </c>
      <c r="D49" s="147">
        <f>D54+D66+D94+D97+D50</f>
        <v>0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9156.25</v>
      </c>
      <c r="D66" s="147">
        <f>D67+D76+D79+D85</f>
        <v>0</v>
      </c>
    </row>
    <row r="67" spans="1:4" x14ac:dyDescent="0.2">
      <c r="A67" s="26">
        <v>5510</v>
      </c>
      <c r="B67" s="22" t="s">
        <v>358</v>
      </c>
      <c r="C67" s="146">
        <f>SUM(C68:C75)</f>
        <v>9156.25</v>
      </c>
      <c r="D67" s="146">
        <f>SUM(D68:D75)</f>
        <v>0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9156.25</v>
      </c>
      <c r="D72" s="146">
        <v>0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10569.41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10569.41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1416199.89</v>
      </c>
      <c r="D139" s="147">
        <f>D48+D49-D103-D106</f>
        <v>0</v>
      </c>
    </row>
    <row r="141" spans="1:4" x14ac:dyDescent="0.2">
      <c r="B141" s="22" t="s">
        <v>518</v>
      </c>
    </row>
    <row r="146" spans="2:7" x14ac:dyDescent="0.2">
      <c r="B146" s="161"/>
      <c r="C146" s="161"/>
      <c r="D146" s="1"/>
      <c r="E146" s="1"/>
      <c r="F146" s="1"/>
      <c r="G146" s="1"/>
    </row>
    <row r="147" spans="2:7" x14ac:dyDescent="0.2">
      <c r="B147" s="161" t="s">
        <v>598</v>
      </c>
      <c r="C147" s="1"/>
      <c r="D147" s="161" t="s">
        <v>598</v>
      </c>
      <c r="E147" s="1"/>
      <c r="F147" s="1"/>
      <c r="G147" s="1"/>
    </row>
    <row r="148" spans="2:7" x14ac:dyDescent="0.2">
      <c r="B148" s="161" t="s">
        <v>599</v>
      </c>
      <c r="C148" s="1"/>
      <c r="D148" s="161" t="s">
        <v>600</v>
      </c>
      <c r="E148" s="1"/>
      <c r="F148" s="1"/>
      <c r="G148" s="1"/>
    </row>
    <row r="149" spans="2:7" x14ac:dyDescent="0.2">
      <c r="B149" s="161" t="s">
        <v>601</v>
      </c>
      <c r="C149" s="1"/>
      <c r="D149" s="161" t="s">
        <v>602</v>
      </c>
      <c r="E149" s="1"/>
      <c r="F149" s="1"/>
      <c r="G149" s="1"/>
    </row>
    <row r="150" spans="2:7" x14ac:dyDescent="0.2">
      <c r="B150" s="161"/>
      <c r="C150" s="161"/>
      <c r="D150" s="1"/>
      <c r="E150" s="1"/>
      <c r="F150" s="1"/>
      <c r="G150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2"/>
  <sheetViews>
    <sheetView showGridLines="0" workbookViewId="0">
      <selection activeCell="B28" sqref="B28:G32"/>
    </sheetView>
  </sheetViews>
  <sheetFormatPr baseColWidth="10" defaultColWidth="11.44140625" defaultRowHeight="10.199999999999999" x14ac:dyDescent="0.2"/>
  <cols>
    <col min="1" max="1" width="3.44140625" style="30" customWidth="1"/>
    <col min="2" max="2" width="63.109375" style="30" customWidth="1"/>
    <col min="3" max="3" width="17.5546875" style="30" customWidth="1"/>
    <col min="4" max="16384" width="11.44140625" style="30"/>
  </cols>
  <sheetData>
    <row r="1" spans="1:3" s="29" customFormat="1" ht="18" customHeight="1" x14ac:dyDescent="0.3">
      <c r="A1" s="174" t="s">
        <v>596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13073293.029999999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7" x14ac:dyDescent="0.2">
      <c r="A17" s="56">
        <v>3.1</v>
      </c>
      <c r="B17" s="50" t="s">
        <v>446</v>
      </c>
      <c r="C17" s="90">
        <v>0</v>
      </c>
    </row>
    <row r="18" spans="1:7" x14ac:dyDescent="0.2">
      <c r="A18" s="57">
        <v>3.2</v>
      </c>
      <c r="B18" s="50" t="s">
        <v>444</v>
      </c>
      <c r="C18" s="90">
        <v>0</v>
      </c>
    </row>
    <row r="19" spans="1:7" x14ac:dyDescent="0.2">
      <c r="A19" s="57">
        <v>3.3</v>
      </c>
      <c r="B19" s="52" t="s">
        <v>445</v>
      </c>
      <c r="C19" s="91">
        <v>0</v>
      </c>
    </row>
    <row r="20" spans="1:7" x14ac:dyDescent="0.2">
      <c r="A20" s="46"/>
      <c r="B20" s="58"/>
      <c r="C20" s="59"/>
    </row>
    <row r="21" spans="1:7" x14ac:dyDescent="0.2">
      <c r="A21" s="60" t="s">
        <v>543</v>
      </c>
      <c r="B21" s="60"/>
      <c r="C21" s="88">
        <f>C6+C8-C16</f>
        <v>13073293.029999999</v>
      </c>
    </row>
    <row r="23" spans="1:7" x14ac:dyDescent="0.2">
      <c r="B23" s="30" t="s">
        <v>518</v>
      </c>
    </row>
    <row r="28" spans="1:7" x14ac:dyDescent="0.2">
      <c r="B28" s="161"/>
      <c r="C28" s="161"/>
      <c r="D28" s="1"/>
      <c r="E28" s="1"/>
      <c r="F28" s="1"/>
      <c r="G28" s="1"/>
    </row>
    <row r="29" spans="1:7" x14ac:dyDescent="0.2">
      <c r="B29" s="161" t="s">
        <v>598</v>
      </c>
      <c r="C29" s="1"/>
      <c r="D29" s="161" t="s">
        <v>598</v>
      </c>
      <c r="E29" s="1"/>
      <c r="F29" s="1"/>
      <c r="G29" s="1"/>
    </row>
    <row r="30" spans="1:7" x14ac:dyDescent="0.2">
      <c r="B30" s="161" t="s">
        <v>599</v>
      </c>
      <c r="C30" s="1"/>
      <c r="D30" s="161" t="s">
        <v>600</v>
      </c>
      <c r="E30" s="1"/>
      <c r="F30" s="1"/>
      <c r="G30" s="1"/>
    </row>
    <row r="31" spans="1:7" x14ac:dyDescent="0.2">
      <c r="B31" s="161" t="s">
        <v>601</v>
      </c>
      <c r="C31" s="1"/>
      <c r="D31" s="161" t="s">
        <v>602</v>
      </c>
      <c r="E31" s="1"/>
      <c r="F31" s="1"/>
      <c r="G31" s="1"/>
    </row>
    <row r="32" spans="1:7" x14ac:dyDescent="0.2">
      <c r="B32" s="161"/>
      <c r="C32" s="161"/>
      <c r="D32" s="1"/>
      <c r="E32" s="1"/>
      <c r="F32" s="1"/>
      <c r="G3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3"/>
  <sheetViews>
    <sheetView showGridLines="0" topLeftCell="A13" workbookViewId="0">
      <selection activeCell="B49" sqref="B49:G53"/>
    </sheetView>
  </sheetViews>
  <sheetFormatPr baseColWidth="10" defaultColWidth="11.44140625" defaultRowHeight="10.199999999999999" x14ac:dyDescent="0.2"/>
  <cols>
    <col min="1" max="1" width="3.5546875" style="30" customWidth="1"/>
    <col min="2" max="2" width="62.109375" style="30" customWidth="1"/>
    <col min="3" max="3" width="17.5546875" style="30" customWidth="1"/>
    <col min="4" max="16384" width="11.44140625" style="30"/>
  </cols>
  <sheetData>
    <row r="1" spans="1:3" s="32" customFormat="1" ht="18.899999999999999" customHeight="1" x14ac:dyDescent="0.3">
      <c r="A1" s="185" t="s">
        <v>596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12588928.640000001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921266.09000000008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481766.08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439500.01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9156.25</v>
      </c>
    </row>
    <row r="32" spans="1:3" x14ac:dyDescent="0.2">
      <c r="A32" s="76" t="s">
        <v>470</v>
      </c>
      <c r="B32" s="63" t="s">
        <v>358</v>
      </c>
      <c r="C32" s="93">
        <v>9156.25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11676818.800000001</v>
      </c>
    </row>
    <row r="42" spans="1:3" x14ac:dyDescent="0.2">
      <c r="B42" s="30" t="s">
        <v>518</v>
      </c>
    </row>
    <row r="49" spans="2:7" x14ac:dyDescent="0.2">
      <c r="B49" s="161"/>
      <c r="C49" s="161"/>
      <c r="D49" s="1"/>
      <c r="E49" s="1"/>
      <c r="F49" s="1"/>
      <c r="G49" s="1"/>
    </row>
    <row r="50" spans="2:7" x14ac:dyDescent="0.2">
      <c r="B50" s="161" t="s">
        <v>598</v>
      </c>
      <c r="C50" s="1"/>
      <c r="D50" s="161" t="s">
        <v>598</v>
      </c>
      <c r="E50" s="1"/>
      <c r="F50" s="1"/>
      <c r="G50" s="1"/>
    </row>
    <row r="51" spans="2:7" x14ac:dyDescent="0.2">
      <c r="B51" s="161" t="s">
        <v>599</v>
      </c>
      <c r="C51" s="1"/>
      <c r="D51" s="161" t="s">
        <v>600</v>
      </c>
      <c r="E51" s="1"/>
      <c r="F51" s="1"/>
      <c r="G51" s="1"/>
    </row>
    <row r="52" spans="2:7" x14ac:dyDescent="0.2">
      <c r="B52" s="161" t="s">
        <v>601</v>
      </c>
      <c r="C52" s="1"/>
      <c r="D52" s="161" t="s">
        <v>602</v>
      </c>
      <c r="E52" s="1"/>
      <c r="F52" s="1"/>
      <c r="G52" s="1"/>
    </row>
    <row r="53" spans="2:7" x14ac:dyDescent="0.2">
      <c r="B53" s="161"/>
      <c r="C53" s="161"/>
      <c r="D53" s="1"/>
      <c r="E53" s="1"/>
      <c r="F53" s="1"/>
      <c r="G5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tabSelected="1" topLeftCell="A6" zoomScale="78" workbookViewId="0">
      <selection activeCell="C57" sqref="C57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5546875" style="22" bestFit="1" customWidth="1"/>
    <col min="6" max="6" width="19.44140625" style="22" customWidth="1"/>
    <col min="7" max="7" width="24.109375" style="22" bestFit="1" customWidth="1"/>
    <col min="8" max="10" width="20.44140625" style="22" customWidth="1"/>
    <col min="11" max="16384" width="9.109375" style="22"/>
  </cols>
  <sheetData>
    <row r="1" spans="1:10" ht="18.89999999999999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8073293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0.03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5000000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13073293.029999999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6" x14ac:dyDescent="0.2">
      <c r="B49" s="131" t="s">
        <v>406</v>
      </c>
      <c r="C49" s="130">
        <f>H1</f>
        <v>2025</v>
      </c>
    </row>
    <row r="50" spans="1:6" x14ac:dyDescent="0.2">
      <c r="A50" s="22">
        <v>8210</v>
      </c>
      <c r="B50" s="103" t="s">
        <v>47</v>
      </c>
      <c r="C50" s="160">
        <v>8073293</v>
      </c>
    </row>
    <row r="51" spans="1:6" x14ac:dyDescent="0.2">
      <c r="A51" s="22">
        <v>8220</v>
      </c>
      <c r="B51" s="103" t="s">
        <v>46</v>
      </c>
      <c r="C51" s="160">
        <v>484364.36</v>
      </c>
    </row>
    <row r="52" spans="1:6" x14ac:dyDescent="0.2">
      <c r="A52" s="22">
        <v>8230</v>
      </c>
      <c r="B52" s="103" t="s">
        <v>594</v>
      </c>
      <c r="C52" s="160">
        <v>5000000</v>
      </c>
    </row>
    <row r="53" spans="1:6" x14ac:dyDescent="0.2">
      <c r="A53" s="22">
        <v>8240</v>
      </c>
      <c r="B53" s="103" t="s">
        <v>45</v>
      </c>
      <c r="C53" s="160">
        <v>0</v>
      </c>
    </row>
    <row r="54" spans="1:6" x14ac:dyDescent="0.2">
      <c r="A54" s="22">
        <v>8250</v>
      </c>
      <c r="B54" s="103" t="s">
        <v>44</v>
      </c>
      <c r="C54" s="160">
        <v>0</v>
      </c>
    </row>
    <row r="55" spans="1:6" x14ac:dyDescent="0.2">
      <c r="A55" s="22">
        <v>8260</v>
      </c>
      <c r="B55" s="103" t="s">
        <v>43</v>
      </c>
      <c r="C55" s="160">
        <v>10569.41</v>
      </c>
    </row>
    <row r="56" spans="1:6" x14ac:dyDescent="0.2">
      <c r="A56" s="22">
        <v>8270</v>
      </c>
      <c r="B56" s="103" t="s">
        <v>42</v>
      </c>
      <c r="C56" s="160">
        <v>12578359.23</v>
      </c>
    </row>
    <row r="58" spans="1:6" x14ac:dyDescent="0.2">
      <c r="B58" s="14" t="s">
        <v>518</v>
      </c>
    </row>
    <row r="64" spans="1:6" x14ac:dyDescent="0.2">
      <c r="B64" s="161"/>
      <c r="C64" s="161"/>
      <c r="D64" s="1"/>
      <c r="E64" s="1"/>
      <c r="F64" s="1"/>
    </row>
    <row r="65" spans="2:6" x14ac:dyDescent="0.2">
      <c r="B65" s="161" t="s">
        <v>598</v>
      </c>
      <c r="C65" s="1"/>
      <c r="D65" s="161" t="s">
        <v>598</v>
      </c>
      <c r="E65" s="1"/>
      <c r="F65" s="1"/>
    </row>
    <row r="66" spans="2:6" x14ac:dyDescent="0.2">
      <c r="B66" s="161" t="s">
        <v>599</v>
      </c>
      <c r="C66" s="1"/>
      <c r="D66" s="161" t="s">
        <v>600</v>
      </c>
      <c r="E66" s="1"/>
      <c r="F66" s="1"/>
    </row>
    <row r="67" spans="2:6" x14ac:dyDescent="0.2">
      <c r="B67" s="161" t="s">
        <v>601</v>
      </c>
      <c r="C67" s="1"/>
      <c r="D67" s="161" t="s">
        <v>602</v>
      </c>
      <c r="E67" s="1"/>
      <c r="F67" s="1"/>
    </row>
    <row r="68" spans="2:6" x14ac:dyDescent="0.2">
      <c r="B68" s="161"/>
      <c r="C68" s="161"/>
      <c r="D68" s="1"/>
      <c r="E68" s="1"/>
      <c r="F68" s="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2026-02-03T18:33:20Z</cp:lastPrinted>
  <dcterms:created xsi:type="dcterms:W3CDTF">2012-12-11T20:36:24Z</dcterms:created>
  <dcterms:modified xsi:type="dcterms:W3CDTF">2026-02-13T21:27:31Z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