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MAPAG_FINANCIERA\Documents\FACTURAS ELECTRONICAS\OTROS MAS\2025\13_CP 2025\CUENTA PÚBLICA 2025\"/>
    </mc:Choice>
  </mc:AlternateContent>
  <xr:revisionPtr revIDLastSave="0" documentId="13_ncr:1_{331B9ABE-F55E-4857-B599-C2E62DBC1E8B}" xr6:coauthVersionLast="47" xr6:coauthVersionMax="47" xr10:uidLastSave="{00000000-0000-0000-0000-000000000000}"/>
  <bookViews>
    <workbookView xWindow="-120" yWindow="-120" windowWidth="29040" windowHeight="15720" tabRatio="782" xr2:uid="{072641A8-F22B-4960-808B-50E51E5F091D}"/>
  </bookViews>
  <sheets>
    <sheet name="Notas de Disciplina Financiera" sheetId="2" r:id="rId1"/>
    <sheet name="NDF-01" sheetId="6" r:id="rId2"/>
    <sheet name="NDF-02" sheetId="1" r:id="rId3"/>
    <sheet name="NDF-03" sheetId="3" r:id="rId4"/>
    <sheet name="NDF-04" sheetId="7" r:id="rId5"/>
    <sheet name="NDF-05" sheetId="8" r:id="rId6"/>
    <sheet name="NDF-06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" i="1" l="1"/>
  <c r="H16" i="1" l="1"/>
  <c r="H17" i="1"/>
  <c r="H18" i="1"/>
  <c r="H19" i="1"/>
  <c r="H20" i="1"/>
  <c r="H21" i="1"/>
  <c r="H23" i="1"/>
  <c r="B3" i="7"/>
  <c r="H15" i="1"/>
  <c r="C14" i="1"/>
  <c r="E136" i="1" l="1"/>
  <c r="D136" i="1"/>
  <c r="H138" i="1"/>
  <c r="F23" i="3" l="1"/>
  <c r="F24" i="3"/>
  <c r="F25" i="3"/>
  <c r="F26" i="3"/>
  <c r="F27" i="3"/>
  <c r="F28" i="3"/>
  <c r="F29" i="3"/>
  <c r="F30" i="3"/>
  <c r="F22" i="3"/>
  <c r="F13" i="3"/>
  <c r="F14" i="3"/>
  <c r="F15" i="3"/>
  <c r="F16" i="3"/>
  <c r="F17" i="3"/>
  <c r="F18" i="3"/>
  <c r="F19" i="3"/>
  <c r="F20" i="3"/>
  <c r="F12" i="3"/>
  <c r="H159" i="1"/>
  <c r="I159" i="1" s="1"/>
  <c r="H158" i="1"/>
  <c r="I158" i="1" s="1"/>
  <c r="H157" i="1"/>
  <c r="I157" i="1" s="1"/>
  <c r="H156" i="1"/>
  <c r="I156" i="1" s="1"/>
  <c r="H155" i="1"/>
  <c r="I155" i="1" s="1"/>
  <c r="H154" i="1"/>
  <c r="I154" i="1" s="1"/>
  <c r="H153" i="1"/>
  <c r="I153" i="1" s="1"/>
  <c r="H151" i="1"/>
  <c r="I151" i="1" s="1"/>
  <c r="H150" i="1"/>
  <c r="I150" i="1" s="1"/>
  <c r="H149" i="1"/>
  <c r="I149" i="1" s="1"/>
  <c r="I148" i="1" s="1"/>
  <c r="H147" i="1"/>
  <c r="I147" i="1" s="1"/>
  <c r="H146" i="1"/>
  <c r="I146" i="1" s="1"/>
  <c r="H145" i="1"/>
  <c r="I145" i="1" s="1"/>
  <c r="H144" i="1"/>
  <c r="I144" i="1" s="1"/>
  <c r="H143" i="1"/>
  <c r="I143" i="1" s="1"/>
  <c r="H142" i="1"/>
  <c r="I142" i="1" s="1"/>
  <c r="H141" i="1"/>
  <c r="I141" i="1" s="1"/>
  <c r="H139" i="1"/>
  <c r="I139" i="1" s="1"/>
  <c r="I138" i="1"/>
  <c r="H137" i="1"/>
  <c r="I137" i="1" s="1"/>
  <c r="H135" i="1"/>
  <c r="I135" i="1" s="1"/>
  <c r="H134" i="1"/>
  <c r="I134" i="1" s="1"/>
  <c r="H133" i="1"/>
  <c r="I133" i="1" s="1"/>
  <c r="H132" i="1"/>
  <c r="I132" i="1" s="1"/>
  <c r="H131" i="1"/>
  <c r="I131" i="1" s="1"/>
  <c r="H130" i="1"/>
  <c r="I130" i="1" s="1"/>
  <c r="H129" i="1"/>
  <c r="I129" i="1" s="1"/>
  <c r="H128" i="1"/>
  <c r="I128" i="1" s="1"/>
  <c r="H127" i="1"/>
  <c r="I127" i="1" s="1"/>
  <c r="H125" i="1"/>
  <c r="I125" i="1" s="1"/>
  <c r="H124" i="1"/>
  <c r="I124" i="1" s="1"/>
  <c r="H123" i="1"/>
  <c r="I123" i="1" s="1"/>
  <c r="H122" i="1"/>
  <c r="I122" i="1" s="1"/>
  <c r="H121" i="1"/>
  <c r="I121" i="1" s="1"/>
  <c r="H120" i="1"/>
  <c r="I120" i="1" s="1"/>
  <c r="H119" i="1"/>
  <c r="I119" i="1" s="1"/>
  <c r="H118" i="1"/>
  <c r="I118" i="1" s="1"/>
  <c r="H117" i="1"/>
  <c r="I117" i="1" s="1"/>
  <c r="H115" i="1"/>
  <c r="I115" i="1" s="1"/>
  <c r="H114" i="1"/>
  <c r="I114" i="1" s="1"/>
  <c r="H113" i="1"/>
  <c r="I113" i="1" s="1"/>
  <c r="H112" i="1"/>
  <c r="I112" i="1" s="1"/>
  <c r="H111" i="1"/>
  <c r="I111" i="1" s="1"/>
  <c r="H110" i="1"/>
  <c r="I110" i="1" s="1"/>
  <c r="H109" i="1"/>
  <c r="I109" i="1" s="1"/>
  <c r="H108" i="1"/>
  <c r="I108" i="1" s="1"/>
  <c r="H107" i="1"/>
  <c r="I107" i="1" s="1"/>
  <c r="H105" i="1"/>
  <c r="I105" i="1" s="1"/>
  <c r="H104" i="1"/>
  <c r="I104" i="1" s="1"/>
  <c r="H103" i="1"/>
  <c r="I103" i="1" s="1"/>
  <c r="H102" i="1"/>
  <c r="I102" i="1" s="1"/>
  <c r="H101" i="1"/>
  <c r="I101" i="1" s="1"/>
  <c r="H100" i="1"/>
  <c r="I100" i="1" s="1"/>
  <c r="H99" i="1"/>
  <c r="I99" i="1" s="1"/>
  <c r="H98" i="1"/>
  <c r="H97" i="1"/>
  <c r="I97" i="1" s="1"/>
  <c r="H95" i="1"/>
  <c r="I95" i="1" s="1"/>
  <c r="H94" i="1"/>
  <c r="I94" i="1" s="1"/>
  <c r="H93" i="1"/>
  <c r="I93" i="1" s="1"/>
  <c r="H92" i="1"/>
  <c r="I92" i="1" s="1"/>
  <c r="H91" i="1"/>
  <c r="I91" i="1" s="1"/>
  <c r="H90" i="1"/>
  <c r="I90" i="1" s="1"/>
  <c r="H89" i="1"/>
  <c r="I89" i="1" s="1"/>
  <c r="H85" i="1"/>
  <c r="I85" i="1" s="1"/>
  <c r="H84" i="1"/>
  <c r="I84" i="1" s="1"/>
  <c r="H83" i="1"/>
  <c r="I83" i="1" s="1"/>
  <c r="H82" i="1"/>
  <c r="I82" i="1" s="1"/>
  <c r="H81" i="1"/>
  <c r="I81" i="1" s="1"/>
  <c r="H80" i="1"/>
  <c r="I80" i="1" s="1"/>
  <c r="H79" i="1"/>
  <c r="I79" i="1" s="1"/>
  <c r="H77" i="1"/>
  <c r="I77" i="1" s="1"/>
  <c r="H76" i="1"/>
  <c r="I76" i="1" s="1"/>
  <c r="H75" i="1"/>
  <c r="I75" i="1" s="1"/>
  <c r="H73" i="1"/>
  <c r="I73" i="1" s="1"/>
  <c r="H72" i="1"/>
  <c r="I72" i="1" s="1"/>
  <c r="H71" i="1"/>
  <c r="I71" i="1" s="1"/>
  <c r="H70" i="1"/>
  <c r="I70" i="1" s="1"/>
  <c r="H69" i="1"/>
  <c r="I69" i="1" s="1"/>
  <c r="H68" i="1"/>
  <c r="I68" i="1" s="1"/>
  <c r="H67" i="1"/>
  <c r="I67" i="1" s="1"/>
  <c r="H65" i="1"/>
  <c r="I65" i="1" s="1"/>
  <c r="H64" i="1"/>
  <c r="I64" i="1" s="1"/>
  <c r="H63" i="1"/>
  <c r="I63" i="1" s="1"/>
  <c r="H61" i="1"/>
  <c r="I61" i="1" s="1"/>
  <c r="H60" i="1"/>
  <c r="I60" i="1" s="1"/>
  <c r="H59" i="1"/>
  <c r="I59" i="1" s="1"/>
  <c r="H58" i="1"/>
  <c r="I58" i="1" s="1"/>
  <c r="H57" i="1"/>
  <c r="I57" i="1" s="1"/>
  <c r="H56" i="1"/>
  <c r="I56" i="1" s="1"/>
  <c r="H55" i="1"/>
  <c r="I55" i="1" s="1"/>
  <c r="H54" i="1"/>
  <c r="H53" i="1"/>
  <c r="I53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1" i="1"/>
  <c r="I41" i="1" s="1"/>
  <c r="H40" i="1"/>
  <c r="I40" i="1" s="1"/>
  <c r="H39" i="1"/>
  <c r="I39" i="1" s="1"/>
  <c r="H38" i="1"/>
  <c r="I38" i="1" s="1"/>
  <c r="H37" i="1"/>
  <c r="I37" i="1" s="1"/>
  <c r="H36" i="1"/>
  <c r="I36" i="1" s="1"/>
  <c r="H35" i="1"/>
  <c r="I35" i="1" s="1"/>
  <c r="H34" i="1"/>
  <c r="H33" i="1"/>
  <c r="I33" i="1" s="1"/>
  <c r="H24" i="1"/>
  <c r="I24" i="1" s="1"/>
  <c r="H25" i="1"/>
  <c r="I25" i="1"/>
  <c r="H26" i="1"/>
  <c r="I26" i="1" s="1"/>
  <c r="H27" i="1"/>
  <c r="I27" i="1" s="1"/>
  <c r="H28" i="1"/>
  <c r="I28" i="1" s="1"/>
  <c r="H29" i="1"/>
  <c r="I29" i="1" s="1"/>
  <c r="H30" i="1"/>
  <c r="I30" i="1" s="1"/>
  <c r="H31" i="1"/>
  <c r="I31" i="1" s="1"/>
  <c r="I23" i="1"/>
  <c r="I16" i="1"/>
  <c r="I17" i="1"/>
  <c r="I18" i="1"/>
  <c r="I19" i="1"/>
  <c r="I20" i="1"/>
  <c r="I21" i="1"/>
  <c r="I15" i="1"/>
  <c r="D152" i="1"/>
  <c r="E152" i="1"/>
  <c r="F152" i="1"/>
  <c r="G152" i="1"/>
  <c r="C152" i="1"/>
  <c r="D148" i="1"/>
  <c r="E148" i="1"/>
  <c r="F148" i="1"/>
  <c r="G148" i="1"/>
  <c r="C148" i="1"/>
  <c r="D140" i="1"/>
  <c r="E140" i="1"/>
  <c r="F140" i="1"/>
  <c r="G140" i="1"/>
  <c r="C140" i="1"/>
  <c r="F136" i="1"/>
  <c r="G136" i="1"/>
  <c r="C136" i="1"/>
  <c r="C126" i="1"/>
  <c r="D116" i="1"/>
  <c r="E116" i="1"/>
  <c r="F116" i="1"/>
  <c r="G116" i="1"/>
  <c r="C116" i="1"/>
  <c r="D106" i="1"/>
  <c r="E106" i="1"/>
  <c r="F106" i="1"/>
  <c r="G106" i="1"/>
  <c r="C106" i="1"/>
  <c r="D96" i="1"/>
  <c r="E96" i="1"/>
  <c r="F96" i="1"/>
  <c r="G96" i="1"/>
  <c r="C96" i="1"/>
  <c r="C88" i="1"/>
  <c r="G88" i="1"/>
  <c r="F88" i="1"/>
  <c r="E88" i="1"/>
  <c r="E87" i="1" s="1"/>
  <c r="D88" i="1"/>
  <c r="D78" i="1"/>
  <c r="E78" i="1"/>
  <c r="F78" i="1"/>
  <c r="G78" i="1"/>
  <c r="C78" i="1"/>
  <c r="D74" i="1"/>
  <c r="E74" i="1"/>
  <c r="F74" i="1"/>
  <c r="G74" i="1"/>
  <c r="C74" i="1"/>
  <c r="C66" i="1"/>
  <c r="D66" i="1"/>
  <c r="E66" i="1"/>
  <c r="F66" i="1"/>
  <c r="G66" i="1"/>
  <c r="D62" i="1"/>
  <c r="E62" i="1"/>
  <c r="F62" i="1"/>
  <c r="G62" i="1"/>
  <c r="C62" i="1"/>
  <c r="D52" i="1"/>
  <c r="E52" i="1"/>
  <c r="F52" i="1"/>
  <c r="G52" i="1"/>
  <c r="C52" i="1"/>
  <c r="D42" i="1"/>
  <c r="E42" i="1"/>
  <c r="F42" i="1"/>
  <c r="G42" i="1"/>
  <c r="C42" i="1"/>
  <c r="D32" i="1"/>
  <c r="E32" i="1"/>
  <c r="F32" i="1"/>
  <c r="G32" i="1"/>
  <c r="C32" i="1"/>
  <c r="D22" i="1"/>
  <c r="E22" i="1"/>
  <c r="F22" i="1"/>
  <c r="G22" i="1"/>
  <c r="D14" i="1"/>
  <c r="E14" i="1"/>
  <c r="G14" i="1"/>
  <c r="C22" i="1"/>
  <c r="F21" i="3" l="1"/>
  <c r="H78" i="1"/>
  <c r="D13" i="1"/>
  <c r="C87" i="1"/>
  <c r="H32" i="1"/>
  <c r="H88" i="1"/>
  <c r="H106" i="1"/>
  <c r="D87" i="1"/>
  <c r="H148" i="1"/>
  <c r="H74" i="1"/>
  <c r="F13" i="1"/>
  <c r="G87" i="1"/>
  <c r="H116" i="1"/>
  <c r="F87" i="1"/>
  <c r="H140" i="1"/>
  <c r="H152" i="1"/>
  <c r="H96" i="1"/>
  <c r="I62" i="1"/>
  <c r="H52" i="1"/>
  <c r="G13" i="1"/>
  <c r="E13" i="1"/>
  <c r="E161" i="1" s="1"/>
  <c r="H22" i="1"/>
  <c r="I152" i="1"/>
  <c r="I140" i="1"/>
  <c r="I136" i="1"/>
  <c r="H136" i="1"/>
  <c r="I116" i="1"/>
  <c r="I106" i="1"/>
  <c r="I98" i="1"/>
  <c r="I96" i="1" s="1"/>
  <c r="I88" i="1"/>
  <c r="I78" i="1"/>
  <c r="I74" i="1"/>
  <c r="I66" i="1"/>
  <c r="H66" i="1"/>
  <c r="H62" i="1"/>
  <c r="I54" i="1"/>
  <c r="I52" i="1" s="1"/>
  <c r="I42" i="1"/>
  <c r="H42" i="1"/>
  <c r="I34" i="1"/>
  <c r="I32" i="1" s="1"/>
  <c r="I22" i="1"/>
  <c r="I14" i="1"/>
  <c r="H14" i="1"/>
  <c r="C13" i="1"/>
  <c r="G161" i="1" l="1"/>
  <c r="C161" i="1"/>
  <c r="F161" i="1"/>
  <c r="H87" i="1"/>
  <c r="D161" i="1"/>
  <c r="H13" i="1"/>
  <c r="I87" i="1"/>
  <c r="I13" i="1"/>
  <c r="H161" i="1" l="1"/>
  <c r="I161" i="1"/>
  <c r="F3" i="9" l="1"/>
  <c r="F2" i="9"/>
  <c r="F1" i="9"/>
  <c r="F3" i="8"/>
  <c r="F2" i="8"/>
  <c r="F1" i="8"/>
  <c r="F3" i="7"/>
  <c r="F2" i="7"/>
  <c r="F1" i="7"/>
  <c r="F3" i="3"/>
  <c r="F2" i="3"/>
  <c r="F1" i="3"/>
  <c r="F3" i="1"/>
  <c r="F2" i="1"/>
  <c r="F1" i="1"/>
  <c r="F3" i="6"/>
  <c r="F2" i="6"/>
  <c r="F1" i="6"/>
  <c r="B3" i="9"/>
  <c r="B1" i="9"/>
  <c r="B3" i="8"/>
  <c r="B1" i="8"/>
  <c r="B1" i="7"/>
  <c r="B3" i="3"/>
  <c r="B1" i="3"/>
  <c r="B6" i="3" s="1"/>
  <c r="B3" i="1"/>
  <c r="B9" i="1" s="1"/>
  <c r="B1" i="1"/>
  <c r="B6" i="1" s="1"/>
  <c r="B3" i="6"/>
  <c r="B1" i="6"/>
  <c r="E21" i="3"/>
  <c r="D21" i="3"/>
  <c r="E11" i="3"/>
  <c r="F11" i="3"/>
  <c r="D11" i="3"/>
  <c r="F31" i="3" l="1"/>
  <c r="D31" i="3"/>
  <c r="E31" i="3"/>
</calcChain>
</file>

<file path=xl/sharedStrings.xml><?xml version="1.0" encoding="utf-8"?>
<sst xmlns="http://schemas.openxmlformats.org/spreadsheetml/2006/main" count="268" uniqueCount="156">
  <si>
    <t>Ejercicio:</t>
  </si>
  <si>
    <t>Notas de Disciplina Financiera</t>
  </si>
  <si>
    <t>Periodicidad:</t>
  </si>
  <si>
    <t>Corte:</t>
  </si>
  <si>
    <t>(Cifras en Pesos)</t>
  </si>
  <si>
    <t>NOTAS</t>
  </si>
  <si>
    <t>DESCRIPCIÓN</t>
  </si>
  <si>
    <t>NOTAS DE DISCIPLINA FINANCIERA:</t>
  </si>
  <si>
    <t>NDF-01</t>
  </si>
  <si>
    <t>1. Balance Presupuestario de Recursos Disponibles Negativo</t>
  </si>
  <si>
    <t>NDF-02</t>
  </si>
  <si>
    <t>2. Aumento o creación de nuevo Gasto</t>
  </si>
  <si>
    <t>NDF-03</t>
  </si>
  <si>
    <t>3. Pasivo Circulante al Cierre del Ejercicio (ESF-12)</t>
  </si>
  <si>
    <t>NDF-04</t>
  </si>
  <si>
    <t>4. Deuda Pública y Obligaciones</t>
  </si>
  <si>
    <t>NDF-05</t>
  </si>
  <si>
    <t>5. Obligaciones a Corto Plazo</t>
  </si>
  <si>
    <t>NDF-06</t>
  </si>
  <si>
    <t>6. Evaluación de Cumplimiento</t>
  </si>
  <si>
    <t>Se informará:</t>
  </si>
  <si>
    <t>a) Acciones para recuperar el Balance Presupuestario de Recursos Disponibles Sostenible.</t>
  </si>
  <si>
    <t>Favor de ver el instructivo de esta nota (NDF-01):</t>
  </si>
  <si>
    <t>En caso de no obtener un Balance Presupuestario de Recursos Disponibles Negativo, indicar la aclaración.</t>
  </si>
  <si>
    <t>2. Aumento o creación de nuevo Gasto:</t>
  </si>
  <si>
    <t>Art. 8 LDF</t>
  </si>
  <si>
    <t xml:space="preserve">Clasificación por Objeto del Gasto (Capítulo y Concepto) </t>
  </si>
  <si>
    <t>(PESOS)</t>
  </si>
  <si>
    <t>Modificaciones</t>
  </si>
  <si>
    <t>Concepto (c)</t>
  </si>
  <si>
    <t>Aprobado (d)</t>
  </si>
  <si>
    <t>Ampliaciones
 Líquidas</t>
  </si>
  <si>
    <t>Reducciones
Líquidas</t>
  </si>
  <si>
    <t>Ampliaciones
 Compensadas</t>
  </si>
  <si>
    <t>Reducciones
Compensadas</t>
  </si>
  <si>
    <t>Total</t>
  </si>
  <si>
    <t>Modificado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</si>
  <si>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</si>
  <si>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</si>
  <si>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</si>
  <si>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</si>
  <si>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</si>
  <si>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</si>
  <si>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</si>
  <si>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</si>
  <si>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</si>
  <si>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</si>
  <si>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</si>
  <si>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</si>
  <si>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</si>
  <si>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</si>
  <si>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</si>
  <si>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</si>
  <si>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</si>
  <si>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</si>
  <si>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</si>
  <si>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</si>
  <si>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</si>
  <si>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</si>
  <si>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</si>
  <si>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</si>
  <si>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</si>
  <si>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</si>
  <si>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</si>
  <si>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</si>
  <si>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</si>
  <si>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</si>
  <si>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</si>
  <si>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</si>
  <si>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</si>
  <si>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</si>
  <si>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</si>
  <si>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</si>
  <si>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</si>
  <si>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</si>
  <si>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</si>
  <si>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</si>
  <si>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</si>
  <si>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</si>
  <si>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</si>
  <si>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</si>
  <si>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</si>
  <si>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</si>
  <si>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</si>
  <si>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</si>
  <si>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</si>
  <si>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</si>
  <si>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</si>
  <si>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</si>
  <si>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</si>
  <si>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</si>
  <si>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</si>
  <si>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</si>
  <si>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</si>
  <si>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</si>
  <si>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</si>
  <si>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</si>
  <si>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</si>
  <si>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</si>
  <si>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</si>
  <si>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</si>
  <si>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</si>
  <si>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</si>
  <si>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</si>
  <si>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</si>
  <si>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</si>
  <si>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</si>
  <si>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</si>
  <si>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</si>
  <si>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</si>
  <si>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</si>
  <si>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</si>
  <si>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3. Pasivo Circulante al Cierre del Ejercicio (ESF-12):</t>
  </si>
  <si>
    <t>Informe de cuentas por pagar y que integran el pasivo circulante al cierre del ejercicio</t>
  </si>
  <si>
    <t>COG</t>
  </si>
  <si>
    <t>Concepto</t>
  </si>
  <si>
    <t>Devengado</t>
  </si>
  <si>
    <t>Pagado</t>
  </si>
  <si>
    <t>Cuentas por pagar</t>
  </si>
  <si>
    <t>(a)</t>
  </si>
  <si>
    <t>(b)</t>
  </si>
  <si>
    <t>(c) = (a-b)</t>
  </si>
  <si>
    <t>Gasto No Etiquetado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</si>
  <si>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</si>
  <si>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</si>
  <si>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</si>
  <si>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</si>
  <si>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</si>
  <si>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</si>
  <si>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</si>
  <si>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</si>
  <si>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</si>
  <si>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Gasto Etiquetado</t>
  </si>
  <si>
    <t>Favor de ver el instructivo de esta nota (NDF-03):</t>
  </si>
  <si>
    <t>En caso de no tener pasivos al cierre del ejercicio, hacer la aclaración o la inidcación.</t>
  </si>
  <si>
    <t>Se revelará:</t>
  </si>
  <si>
    <t>a) La información detallada de cada Financiamiento u Obligación contraída en los términos del Título Tercero Capítulo</t>
  </si>
  <si>
    <t>Uno de la Ley de Disciplina Financiera de las Entidades Federativas y Municipios, incluyendocomo mínimo,el importe,</t>
  </si>
  <si>
    <t>tasa, plazo, comisiones y demás accesorios pactados.</t>
  </si>
  <si>
    <t>Favor de ver el instructivo de esta nota (NDF-04):</t>
  </si>
  <si>
    <t>En caso de no contar deuda pública u obligaciones, hacer la aclaración o la inidcación.</t>
  </si>
  <si>
    <t>a) La información detallada de las Obligaciones a corto plazo contraídas en los términos del Título Tercero Capítulo Uno</t>
  </si>
  <si>
    <t>de la Ley de Disciplina Financiera de las Entidades Federativas y Municipios, incluyendo por lo menos importe, tasas,</t>
  </si>
  <si>
    <t xml:space="preserve"> plazo, comisiones y cualquier costo relacionado, así mismo se deberá incluir la tasa efectiva.</t>
  </si>
  <si>
    <t>Favor de ver el instructivo de esta nota (NDF-05):</t>
  </si>
  <si>
    <t>En caso de no contar con Obligaciones a Corto Plazo, hacer la aclaración o la inidcación.</t>
  </si>
  <si>
    <t>a) La información relativa al cumplimiento de los convenios de Deuda Garantizada.</t>
  </si>
  <si>
    <t>Sistema Municipal de Agua Potable y Alcantarillado de Guanajuato</t>
  </si>
  <si>
    <t>No aplica: al día de hoy el organismo Operador de Agua, no cuenta con Deuda Pública.</t>
  </si>
  <si>
    <t>No aplica: Al día de hoy, el organismo operador no cuenta con obligaciones a corto plazo contraídas en los terminos del Título Tercero Capítulo 1 de la LDF</t>
  </si>
  <si>
    <t>No aplica: Al día de hoy el organismo operador  cuenta con un Balance Presupuestal Sostenible.</t>
  </si>
  <si>
    <t>No aplica: Al dia de hoy el organismo no cuenta con Deuda Garantizada</t>
  </si>
  <si>
    <t>Ejercicio 2025</t>
  </si>
  <si>
    <t>Correspondiente del 01 de enero al 31 de diciembre de 2025</t>
  </si>
  <si>
    <t>Anual</t>
  </si>
  <si>
    <t>Cuenta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</si>
</sst>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9"/>
      <color theme="1"/>
      <name val="Calibri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9"/>
      <color theme="10"/>
      <name val="Calibri"/>
      <family val="2"/>
    </font>
    <font>
      <sz val="11"/>
      <color rgb="FF00000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Calibri"/>
      <family val="2"/>
    </font>
    <font>
      <b/>
      <sz val="8"/>
      <color rgb="FF0070C0"/>
      <name val="Arial"/>
      <family val="2"/>
    </font>
    <font>
      <b/>
      <sz val="8"/>
      <color rgb="FF000000"/>
      <name val="Arial"/>
      <family val="2"/>
    </font>
    <font>
      <b/>
      <u/>
      <sz val="8"/>
      <color theme="1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5" tint="-0.249977111117893"/>
      <name val="Arial"/>
      <family val="2"/>
    </font>
    <font>
      <u/>
      <sz val="8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12" fillId="0" borderId="0"/>
    <xf numFmtId="0" fontId="13" fillId="0" borderId="0"/>
    <xf numFmtId="0" fontId="4" fillId="0" borderId="0"/>
  </cellStyleXfs>
  <cellXfs count="90">
    <xf numFmtId="0" fontId="0" fillId="0" borderId="0" xfId="0"/>
    <xf numFmtId="0" fontId="2" fillId="0" borderId="0" xfId="0" applyFont="1"/>
    <xf numFmtId="0" fontId="1" fillId="2" borderId="4" xfId="0" applyFont="1" applyFill="1" applyBorder="1" applyAlignment="1">
      <alignment horizontal="center" vertical="center" wrapText="1"/>
    </xf>
    <xf numFmtId="4" fontId="1" fillId="0" borderId="2" xfId="0" applyNumberFormat="1" applyFont="1" applyBorder="1" applyAlignment="1" applyProtection="1">
      <alignment horizontal="right" vertical="top"/>
      <protection locked="0"/>
    </xf>
    <xf numFmtId="4" fontId="2" fillId="0" borderId="2" xfId="0" applyNumberFormat="1" applyFont="1" applyBorder="1" applyAlignment="1" applyProtection="1">
      <alignment horizontal="right" vertical="top"/>
      <protection locked="0"/>
    </xf>
    <xf numFmtId="4" fontId="2" fillId="0" borderId="8" xfId="0" applyNumberFormat="1" applyFont="1" applyBorder="1" applyAlignment="1">
      <alignment horizontal="center" vertical="center"/>
    </xf>
    <xf numFmtId="4" fontId="1" fillId="0" borderId="8" xfId="0" applyNumberFormat="1" applyFont="1" applyBorder="1" applyAlignment="1">
      <alignment horizontal="right" vertical="center"/>
    </xf>
    <xf numFmtId="3" fontId="2" fillId="0" borderId="3" xfId="0" applyNumberFormat="1" applyFont="1" applyBorder="1"/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indent="3"/>
    </xf>
    <xf numFmtId="0" fontId="2" fillId="0" borderId="2" xfId="0" applyFont="1" applyBorder="1" applyAlignment="1">
      <alignment horizontal="left" indent="3"/>
    </xf>
    <xf numFmtId="0" fontId="2" fillId="0" borderId="3" xfId="0" applyFont="1" applyBorder="1" applyAlignment="1">
      <alignment vertical="center"/>
    </xf>
    <xf numFmtId="0" fontId="1" fillId="0" borderId="1" xfId="0" applyFont="1" applyBorder="1" applyAlignment="1">
      <alignment horizontal="left" vertical="center" indent="1"/>
    </xf>
    <xf numFmtId="0" fontId="1" fillId="0" borderId="2" xfId="0" applyFont="1" applyBorder="1" applyAlignment="1">
      <alignment horizontal="left" vertical="center" indent="1"/>
    </xf>
    <xf numFmtId="0" fontId="1" fillId="0" borderId="2" xfId="0" applyFont="1" applyBorder="1" applyAlignment="1">
      <alignment horizontal="left" indent="1"/>
    </xf>
    <xf numFmtId="0" fontId="2" fillId="0" borderId="2" xfId="0" applyFont="1" applyBorder="1" applyAlignment="1">
      <alignment horizontal="left" vertical="center" indent="4"/>
    </xf>
    <xf numFmtId="0" fontId="2" fillId="0" borderId="2" xfId="0" applyFont="1" applyBorder="1" applyAlignment="1">
      <alignment horizontal="left" vertical="center" indent="2"/>
    </xf>
    <xf numFmtId="0" fontId="2" fillId="0" borderId="2" xfId="0" applyFont="1" applyBorder="1" applyAlignment="1">
      <alignment horizontal="left" indent="4"/>
    </xf>
    <xf numFmtId="0" fontId="5" fillId="3" borderId="9" xfId="2" applyFont="1" applyFill="1" applyBorder="1" applyAlignment="1">
      <alignment horizontal="centerContinuous" vertical="center"/>
    </xf>
    <xf numFmtId="0" fontId="5" fillId="3" borderId="10" xfId="2" applyFont="1" applyFill="1" applyBorder="1" applyAlignment="1">
      <alignment horizontal="centerContinuous" vertical="center"/>
    </xf>
    <xf numFmtId="0" fontId="5" fillId="3" borderId="10" xfId="2" applyFont="1" applyFill="1" applyBorder="1" applyAlignment="1">
      <alignment horizontal="right" vertical="center"/>
    </xf>
    <xf numFmtId="0" fontId="5" fillId="3" borderId="11" xfId="2" applyFont="1" applyFill="1" applyBorder="1" applyAlignment="1">
      <alignment horizontal="left" vertical="center"/>
    </xf>
    <xf numFmtId="0" fontId="5" fillId="3" borderId="12" xfId="2" applyFont="1" applyFill="1" applyBorder="1" applyAlignment="1">
      <alignment horizontal="centerContinuous" vertical="center"/>
    </xf>
    <xf numFmtId="0" fontId="5" fillId="3" borderId="0" xfId="2" applyFont="1" applyFill="1" applyAlignment="1">
      <alignment horizontal="centerContinuous" vertical="center"/>
    </xf>
    <xf numFmtId="0" fontId="5" fillId="3" borderId="0" xfId="2" applyFont="1" applyFill="1" applyAlignment="1">
      <alignment horizontal="right" vertical="center"/>
    </xf>
    <xf numFmtId="0" fontId="5" fillId="3" borderId="8" xfId="2" applyFont="1" applyFill="1" applyBorder="1" applyAlignment="1">
      <alignment vertical="center"/>
    </xf>
    <xf numFmtId="0" fontId="5" fillId="3" borderId="8" xfId="2" applyFont="1" applyFill="1" applyBorder="1" applyAlignment="1">
      <alignment horizontal="left" vertical="center"/>
    </xf>
    <xf numFmtId="0" fontId="5" fillId="3" borderId="13" xfId="2" applyFont="1" applyFill="1" applyBorder="1" applyAlignment="1">
      <alignment horizontal="centerContinuous" vertical="center"/>
    </xf>
    <xf numFmtId="0" fontId="5" fillId="3" borderId="14" xfId="2" applyFont="1" applyFill="1" applyBorder="1" applyAlignment="1">
      <alignment horizontal="centerContinuous" vertical="center"/>
    </xf>
    <xf numFmtId="0" fontId="5" fillId="3" borderId="15" xfId="2" applyFont="1" applyFill="1" applyBorder="1" applyAlignment="1">
      <alignment horizontal="centerContinuous" vertical="center"/>
    </xf>
    <xf numFmtId="0" fontId="5" fillId="4" borderId="16" xfId="0" applyFont="1" applyFill="1" applyBorder="1" applyAlignment="1" applyProtection="1">
      <alignment horizontal="center" vertical="center" wrapText="1"/>
      <protection locked="0"/>
    </xf>
    <xf numFmtId="0" fontId="5" fillId="4" borderId="17" xfId="0" applyFont="1" applyFill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6" fillId="0" borderId="19" xfId="0" applyFont="1" applyBorder="1" applyProtection="1">
      <protection locked="0"/>
    </xf>
    <xf numFmtId="0" fontId="5" fillId="0" borderId="20" xfId="0" applyFont="1" applyBorder="1" applyAlignment="1" applyProtection="1">
      <alignment horizontal="center"/>
      <protection locked="0"/>
    </xf>
    <xf numFmtId="0" fontId="5" fillId="0" borderId="21" xfId="0" applyFont="1" applyBorder="1" applyAlignment="1" applyProtection="1">
      <alignment horizontal="center"/>
      <protection locked="0"/>
    </xf>
    <xf numFmtId="0" fontId="5" fillId="0" borderId="21" xfId="0" applyFont="1" applyBorder="1" applyAlignment="1" applyProtection="1">
      <alignment horizontal="left" indent="1"/>
      <protection locked="0"/>
    </xf>
    <xf numFmtId="0" fontId="5" fillId="0" borderId="22" xfId="0" applyFont="1" applyBorder="1" applyAlignment="1" applyProtection="1">
      <alignment horizontal="center"/>
      <protection locked="0"/>
    </xf>
    <xf numFmtId="0" fontId="5" fillId="0" borderId="23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center"/>
      <protection locked="0"/>
    </xf>
    <xf numFmtId="10" fontId="9" fillId="3" borderId="0" xfId="2" applyNumberFormat="1" applyFont="1" applyFill="1" applyAlignment="1">
      <alignment horizontal="right" vertical="center"/>
    </xf>
    <xf numFmtId="0" fontId="5" fillId="3" borderId="0" xfId="2" applyFont="1" applyFill="1" applyAlignment="1">
      <alignment horizontal="left" vertical="center"/>
    </xf>
    <xf numFmtId="0" fontId="6" fillId="0" borderId="0" xfId="0" applyFont="1"/>
    <xf numFmtId="0" fontId="1" fillId="0" borderId="0" xfId="0" applyFont="1"/>
    <xf numFmtId="0" fontId="10" fillId="0" borderId="20" xfId="1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 indent="2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left" indent="4"/>
    </xf>
    <xf numFmtId="0" fontId="11" fillId="0" borderId="30" xfId="0" applyFont="1" applyBorder="1" applyAlignment="1">
      <alignment vertical="center"/>
    </xf>
    <xf numFmtId="0" fontId="9" fillId="0" borderId="31" xfId="0" applyFont="1" applyBorder="1" applyAlignment="1">
      <alignment horizontal="right" vertical="center" wrapText="1"/>
    </xf>
    <xf numFmtId="4" fontId="9" fillId="0" borderId="31" xfId="0" applyNumberFormat="1" applyFont="1" applyBorder="1" applyAlignment="1">
      <alignment horizontal="right" vertical="center" wrapText="1"/>
    </xf>
    <xf numFmtId="4" fontId="9" fillId="0" borderId="32" xfId="0" applyNumberFormat="1" applyFont="1" applyBorder="1" applyAlignment="1">
      <alignment horizontal="right" vertical="center" wrapText="1"/>
    </xf>
    <xf numFmtId="0" fontId="11" fillId="0" borderId="33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4" fontId="9" fillId="0" borderId="1" xfId="0" applyNumberFormat="1" applyFont="1" applyBorder="1" applyAlignment="1">
      <alignment horizontal="right" vertical="center" wrapText="1"/>
    </xf>
    <xf numFmtId="4" fontId="9" fillId="0" borderId="34" xfId="0" applyNumberFormat="1" applyFont="1" applyBorder="1" applyAlignment="1">
      <alignment horizontal="right" vertical="center" wrapText="1"/>
    </xf>
    <xf numFmtId="0" fontId="11" fillId="0" borderId="35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 indent="1"/>
    </xf>
    <xf numFmtId="4" fontId="2" fillId="0" borderId="2" xfId="0" applyNumberFormat="1" applyFont="1" applyBorder="1" applyAlignment="1">
      <alignment vertical="center" wrapText="1"/>
    </xf>
    <xf numFmtId="4" fontId="11" fillId="0" borderId="36" xfId="0" applyNumberFormat="1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4" fontId="9" fillId="0" borderId="2" xfId="0" applyNumberFormat="1" applyFont="1" applyBorder="1" applyAlignment="1">
      <alignment horizontal="right" vertical="center" wrapText="1"/>
    </xf>
    <xf numFmtId="4" fontId="9" fillId="0" borderId="36" xfId="0" applyNumberFormat="1" applyFont="1" applyBorder="1" applyAlignment="1">
      <alignment horizontal="right" vertical="center" wrapText="1"/>
    </xf>
    <xf numFmtId="0" fontId="11" fillId="0" borderId="16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 indent="1"/>
    </xf>
    <xf numFmtId="4" fontId="2" fillId="0" borderId="3" xfId="0" applyNumberFormat="1" applyFont="1" applyBorder="1" applyAlignment="1">
      <alignment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0" fontId="14" fillId="0" borderId="0" xfId="3" applyFont="1"/>
    <xf numFmtId="0" fontId="15" fillId="0" borderId="0" xfId="1" applyFont="1"/>
    <xf numFmtId="4" fontId="2" fillId="0" borderId="0" xfId="0" applyNumberFormat="1" applyFont="1"/>
    <xf numFmtId="0" fontId="9" fillId="3" borderId="0" xfId="2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9" fillId="2" borderId="28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/>
    </xf>
  </cellXfs>
  <cellStyles count="6">
    <cellStyle name="Hipervínculo" xfId="1" builtinId="8"/>
    <cellStyle name="Normal" xfId="0" builtinId="0"/>
    <cellStyle name="Normal 2" xfId="3" xr:uid="{B9F6D3C9-E1F5-4FCE-80E1-85F1EA587C17}"/>
    <cellStyle name="Normal 2 2" xfId="4" xr:uid="{39A497E9-A4CD-4E74-B9FB-53AB6D1DB61C}"/>
    <cellStyle name="Normal 3" xfId="2" xr:uid="{15527831-D55B-405A-BB41-B4B6E8217DD5}"/>
    <cellStyle name="Normal 3 3" xfId="5" xr:uid="{38110EF8-93CE-4AA0-BABF-70BABEFD67B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CD4D2-8C80-4224-80F0-04CC9233204A}">
  <sheetPr>
    <tabColor theme="6" tint="-0.249977111117893"/>
  </sheetPr>
  <dimension ref="A1:D15"/>
  <sheetViews>
    <sheetView tabSelected="1" workbookViewId="0">
      <selection activeCell="D3" sqref="D3"/>
    </sheetView>
  </sheetViews>
  <sheetFormatPr baseColWidth="10" defaultColWidth="12" defaultRowHeight="11.25" x14ac:dyDescent="0.2"/>
  <cols>
    <col min="1" max="1" width="17.33203125" style="1" customWidth="1"/>
    <col min="2" max="2" width="86.1640625" style="1" bestFit="1" customWidth="1"/>
    <col min="3" max="16384" width="12" style="1"/>
  </cols>
  <sheetData>
    <row r="1" spans="1:4" x14ac:dyDescent="0.2">
      <c r="A1" s="19" t="s">
        <v>147</v>
      </c>
      <c r="B1" s="20"/>
      <c r="C1" s="21" t="s">
        <v>0</v>
      </c>
      <c r="D1" s="22">
        <v>2025</v>
      </c>
    </row>
    <row r="2" spans="1:4" x14ac:dyDescent="0.2">
      <c r="A2" s="23" t="s">
        <v>1</v>
      </c>
      <c r="B2" s="24"/>
      <c r="C2" s="25" t="s">
        <v>2</v>
      </c>
      <c r="D2" s="26" t="s">
        <v>154</v>
      </c>
    </row>
    <row r="3" spans="1:4" x14ac:dyDescent="0.2">
      <c r="A3" s="23" t="s">
        <v>153</v>
      </c>
      <c r="B3" s="24"/>
      <c r="C3" s="25" t="s">
        <v>3</v>
      </c>
      <c r="D3" s="27" t="s">
        <v>155</v>
      </c>
    </row>
    <row r="4" spans="1:4" x14ac:dyDescent="0.2">
      <c r="A4" s="28" t="s">
        <v>4</v>
      </c>
      <c r="B4" s="29"/>
      <c r="C4" s="29"/>
      <c r="D4" s="30"/>
    </row>
    <row r="5" spans="1:4" x14ac:dyDescent="0.2">
      <c r="A5" s="31" t="s">
        <v>5</v>
      </c>
      <c r="B5" s="32" t="s">
        <v>6</v>
      </c>
    </row>
    <row r="6" spans="1:4" x14ac:dyDescent="0.2">
      <c r="A6" s="33"/>
      <c r="B6" s="34"/>
    </row>
    <row r="7" spans="1:4" x14ac:dyDescent="0.2">
      <c r="A7" s="35"/>
      <c r="B7" s="40" t="s">
        <v>7</v>
      </c>
    </row>
    <row r="8" spans="1:4" x14ac:dyDescent="0.2">
      <c r="A8" s="35"/>
      <c r="B8" s="36"/>
    </row>
    <row r="9" spans="1:4" x14ac:dyDescent="0.2">
      <c r="A9" s="45" t="s">
        <v>8</v>
      </c>
      <c r="B9" s="37" t="s">
        <v>9</v>
      </c>
    </row>
    <row r="10" spans="1:4" x14ac:dyDescent="0.2">
      <c r="A10" s="45" t="s">
        <v>10</v>
      </c>
      <c r="B10" s="37" t="s">
        <v>11</v>
      </c>
    </row>
    <row r="11" spans="1:4" x14ac:dyDescent="0.2">
      <c r="A11" s="45" t="s">
        <v>12</v>
      </c>
      <c r="B11" s="37" t="s">
        <v>13</v>
      </c>
    </row>
    <row r="12" spans="1:4" x14ac:dyDescent="0.2">
      <c r="A12" s="45" t="s">
        <v>14</v>
      </c>
      <c r="B12" s="37" t="s">
        <v>15</v>
      </c>
    </row>
    <row r="13" spans="1:4" x14ac:dyDescent="0.2">
      <c r="A13" s="45" t="s">
        <v>16</v>
      </c>
      <c r="B13" s="37" t="s">
        <v>17</v>
      </c>
    </row>
    <row r="14" spans="1:4" x14ac:dyDescent="0.2">
      <c r="A14" s="45" t="s">
        <v>18</v>
      </c>
      <c r="B14" s="37" t="s">
        <v>19</v>
      </c>
    </row>
    <row r="15" spans="1:4" ht="12" thickBot="1" x14ac:dyDescent="0.25">
      <c r="A15" s="38"/>
      <c r="B15" s="39"/>
    </row>
  </sheetData>
  <phoneticPr fontId="7" type="noConversion"/>
  <dataValidations count="3">
    <dataValidation type="list" allowBlank="1" showInputMessage="1" showErrorMessage="1" prompt="Escoger el corte de la información, ya se trimestral (1 al 4) o anual (Cuenta Pública)." sqref="D3" xr:uid="{F7539517-E708-439E-B76F-D5354F9299C6}">
      <formula1>"1, 2, 3, 4, Cuenta Pública"</formula1>
    </dataValidation>
    <dataValidation type="list" allowBlank="1" showInputMessage="1" showErrorMessage="1" prompt="Escoger el tipo de periodicidad, de acuerdo con su presentación ya sea trimestral en la cuenta pública (Anual)." sqref="D2" xr:uid="{16D4B90E-6A7D-4430-B5AF-36EAC14BE059}">
      <formula1>"Trimestral, Anual"</formula1>
    </dataValidation>
    <dataValidation type="list" allowBlank="1" showInputMessage="1" showErrorMessage="1" prompt="Escoger el corte de la información, ya se trimestral (1 al 4) o anual (4)." sqref="D4" xr:uid="{43067B6A-D6EE-4EBA-BEFA-12414D76503A}">
      <formula1>"1, 2, 3, 4"</formula1>
    </dataValidation>
  </dataValidations>
  <hyperlinks>
    <hyperlink ref="A9" location="'NDF-01'!C5" display="NDF-01" xr:uid="{4A19E6B3-E94E-4B8A-83B6-76645E275403}"/>
    <hyperlink ref="A10" location="'NDF-02'!B5" display="NDF-02" xr:uid="{44E6E770-85C0-459F-BD88-4C939ED69088}"/>
    <hyperlink ref="A14" location="'NDF-06'!C5" display="NDF-06" xr:uid="{A5BFCE87-0BD5-4A26-B548-F97600BD0632}"/>
    <hyperlink ref="A13" location="'NDF-05'!C5" display="NDF-05" xr:uid="{A8E3CE02-1612-4566-AEB5-F87D6D509FC5}"/>
    <hyperlink ref="A12" location="'NDF-04'!C5" display="NDF-04" xr:uid="{34490880-580A-4BED-88C0-9805A578CD71}"/>
    <hyperlink ref="A11" location="'NDF-03'!C5" display="NDF-03" xr:uid="{E88ABBE4-024B-4D6D-8B8B-95AB3298560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F5A2A-72CE-4935-B602-A708E7AE8553}">
  <dimension ref="A1:F17"/>
  <sheetViews>
    <sheetView showGridLines="0" workbookViewId="0">
      <selection activeCell="B3" sqref="B3:D3"/>
    </sheetView>
  </sheetViews>
  <sheetFormatPr baseColWidth="10" defaultColWidth="12" defaultRowHeight="11.25" x14ac:dyDescent="0.2"/>
  <cols>
    <col min="1" max="1" width="2.832031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2" t="str">
        <f>'Notas de Disciplina Financiera'!A1</f>
        <v>Sistema Municipal de Agua Potable y Alcantarillado de Guanajuato</v>
      </c>
      <c r="C1" s="72"/>
      <c r="D1" s="72"/>
      <c r="E1" s="41" t="s">
        <v>0</v>
      </c>
      <c r="F1" s="42">
        <f>'Notas de Disciplina Financiera'!D1</f>
        <v>2025</v>
      </c>
    </row>
    <row r="2" spans="1:6" x14ac:dyDescent="0.2">
      <c r="B2" s="72" t="s">
        <v>1</v>
      </c>
      <c r="C2" s="72"/>
      <c r="D2" s="72"/>
      <c r="E2" s="41" t="s">
        <v>2</v>
      </c>
      <c r="F2" s="42" t="str">
        <f>'Notas de Disciplina Financiera'!D2</f>
        <v>Anual</v>
      </c>
    </row>
    <row r="3" spans="1:6" x14ac:dyDescent="0.2">
      <c r="B3" s="72" t="str">
        <f>'Notas de Disciplina Financiera'!A3</f>
        <v>Correspondiente del 01 de enero al 31 de diciembre de 2025</v>
      </c>
      <c r="C3" s="72"/>
      <c r="D3" s="72"/>
      <c r="E3" s="41" t="s">
        <v>3</v>
      </c>
      <c r="F3" s="42" t="str">
        <f>'Notas de Disciplina Financiera'!D3</f>
        <v>Cuenta Pública</v>
      </c>
    </row>
    <row r="5" spans="1:6" x14ac:dyDescent="0.2">
      <c r="B5" s="44"/>
      <c r="C5" s="44" t="s">
        <v>9</v>
      </c>
    </row>
    <row r="7" spans="1:6" x14ac:dyDescent="0.2">
      <c r="B7" s="1" t="s">
        <v>20</v>
      </c>
    </row>
    <row r="8" spans="1:6" x14ac:dyDescent="0.2">
      <c r="B8" s="46" t="s">
        <v>21</v>
      </c>
    </row>
    <row r="9" spans="1:6" x14ac:dyDescent="0.2">
      <c r="A9" s="43"/>
    </row>
    <row r="10" spans="1:6" x14ac:dyDescent="0.2">
      <c r="B10" s="44" t="s">
        <v>150</v>
      </c>
      <c r="C10" s="44"/>
    </row>
    <row r="16" spans="1:6" x14ac:dyDescent="0.2">
      <c r="C16" s="70" t="s">
        <v>22</v>
      </c>
    </row>
    <row r="17" spans="3:3" x14ac:dyDescent="0.2">
      <c r="C17" s="69" t="s">
        <v>23</v>
      </c>
    </row>
  </sheetData>
  <mergeCells count="3">
    <mergeCell ref="B1:D1"/>
    <mergeCell ref="B2:D2"/>
    <mergeCell ref="B3:D3"/>
  </mergeCells>
  <hyperlinks>
    <hyperlink ref="C16" location="'NDF-01 (I)'!B63" display="Favor de ver el instructivo de esta nota (NDF-01):" xr:uid="{D9693601-45D1-4D86-B63D-B2ED298B1B86}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C09C2-DB29-4106-8A31-F761982343A7}">
  <dimension ref="A1:I171"/>
  <sheetViews>
    <sheetView showGridLines="0" zoomScaleNormal="100" workbookViewId="0">
      <selection activeCell="E162" sqref="E162"/>
    </sheetView>
  </sheetViews>
  <sheetFormatPr baseColWidth="10" defaultColWidth="12" defaultRowHeight="11.25" x14ac:dyDescent="0.2"/>
  <cols>
    <col min="1" max="1" width="2.83203125" style="1" customWidth="1"/>
    <col min="2" max="2" width="83.33203125" style="1" customWidth="1"/>
    <col min="3" max="3" width="18" style="1" bestFit="1" customWidth="1"/>
    <col min="4" max="4" width="14.33203125" style="1" customWidth="1"/>
    <col min="5" max="5" width="13.33203125" style="1" customWidth="1"/>
    <col min="6" max="6" width="15" style="1" customWidth="1"/>
    <col min="7" max="7" width="14.83203125" style="1" customWidth="1"/>
    <col min="8" max="8" width="15.1640625" style="1" bestFit="1" customWidth="1"/>
    <col min="9" max="9" width="18" style="1" bestFit="1" customWidth="1"/>
    <col min="10" max="16384" width="12" style="1"/>
  </cols>
  <sheetData>
    <row r="1" spans="1:9" x14ac:dyDescent="0.2">
      <c r="B1" s="72" t="str">
        <f>'Notas de Disciplina Financiera'!A1</f>
        <v>Sistema Municipal de Agua Potable y Alcantarillado de Guanajuato</v>
      </c>
      <c r="C1" s="72"/>
      <c r="D1" s="72"/>
      <c r="E1" s="41" t="s">
        <v>0</v>
      </c>
      <c r="F1" s="42">
        <f>'Notas de Disciplina Financiera'!D1</f>
        <v>2025</v>
      </c>
    </row>
    <row r="2" spans="1:9" x14ac:dyDescent="0.2">
      <c r="B2" s="72" t="s">
        <v>1</v>
      </c>
      <c r="C2" s="72"/>
      <c r="D2" s="72"/>
      <c r="E2" s="41" t="s">
        <v>2</v>
      </c>
      <c r="F2" s="42" t="str">
        <f>'Notas de Disciplina Financiera'!D2</f>
        <v>Anual</v>
      </c>
    </row>
    <row r="3" spans="1:9" x14ac:dyDescent="0.2">
      <c r="B3" s="72" t="str">
        <f>'Notas de Disciplina Financiera'!A3</f>
        <v>Correspondiente del 01 de enero al 31 de diciembre de 2025</v>
      </c>
      <c r="C3" s="72"/>
      <c r="D3" s="72"/>
      <c r="E3" s="41" t="s">
        <v>3</v>
      </c>
      <c r="F3" s="42" t="str">
        <f>'Notas de Disciplina Financiera'!D3</f>
        <v>Cuenta Pública</v>
      </c>
    </row>
    <row r="5" spans="1:9" x14ac:dyDescent="0.2">
      <c r="B5" s="44" t="s">
        <v>24</v>
      </c>
    </row>
    <row r="6" spans="1:9" x14ac:dyDescent="0.2">
      <c r="B6" s="78" t="str">
        <f>B1</f>
        <v>Sistema Municipal de Agua Potable y Alcantarillado de Guanajuato</v>
      </c>
      <c r="C6" s="78"/>
      <c r="D6" s="78"/>
      <c r="E6" s="78"/>
      <c r="F6" s="78"/>
      <c r="G6" s="78"/>
      <c r="H6" s="78"/>
      <c r="I6" s="78"/>
    </row>
    <row r="7" spans="1:9" x14ac:dyDescent="0.2">
      <c r="B7" s="73" t="s">
        <v>25</v>
      </c>
      <c r="C7" s="73"/>
      <c r="D7" s="73"/>
      <c r="E7" s="73"/>
      <c r="F7" s="73"/>
      <c r="G7" s="73"/>
      <c r="H7" s="73"/>
      <c r="I7" s="73"/>
    </row>
    <row r="8" spans="1:9" x14ac:dyDescent="0.2">
      <c r="B8" s="73" t="s">
        <v>26</v>
      </c>
      <c r="C8" s="73"/>
      <c r="D8" s="73"/>
      <c r="E8" s="73"/>
      <c r="F8" s="73"/>
      <c r="G8" s="73"/>
      <c r="H8" s="73"/>
      <c r="I8" s="73"/>
    </row>
    <row r="9" spans="1:9" x14ac:dyDescent="0.2">
      <c r="B9" s="73" t="str">
        <f>B3</f>
        <v>Correspondiente del 01 de enero al 31 de diciembre de 2025</v>
      </c>
      <c r="C9" s="73"/>
      <c r="D9" s="73"/>
      <c r="E9" s="73"/>
      <c r="F9" s="73"/>
      <c r="G9" s="73"/>
      <c r="H9" s="73"/>
      <c r="I9" s="73"/>
    </row>
    <row r="10" spans="1:9" x14ac:dyDescent="0.2">
      <c r="B10" s="74" t="s">
        <v>27</v>
      </c>
      <c r="C10" s="74"/>
      <c r="D10" s="74"/>
      <c r="E10" s="74"/>
      <c r="F10" s="74"/>
      <c r="G10" s="74"/>
      <c r="H10" s="74"/>
      <c r="I10" s="74"/>
    </row>
    <row r="11" spans="1:9" x14ac:dyDescent="0.2">
      <c r="B11" s="9"/>
      <c r="C11" s="9"/>
      <c r="D11" s="75" t="s">
        <v>28</v>
      </c>
      <c r="E11" s="76"/>
      <c r="F11" s="76"/>
      <c r="G11" s="76"/>
      <c r="H11" s="77"/>
      <c r="I11" s="9"/>
    </row>
    <row r="12" spans="1:9" ht="56.25" customHeight="1" x14ac:dyDescent="0.2">
      <c r="B12" s="8" t="s">
        <v>29</v>
      </c>
      <c r="C12" s="8" t="s">
        <v>30</v>
      </c>
      <c r="D12" s="2" t="s">
        <v>31</v>
      </c>
      <c r="E12" s="2" t="s">
        <v>32</v>
      </c>
      <c r="F12" s="2" t="s">
        <v>33</v>
      </c>
      <c r="G12" s="2" t="s">
        <v>34</v>
      </c>
      <c r="H12" s="2" t="s">
        <v>35</v>
      </c>
      <c r="I12" s="8" t="s">
        <v>36</v>
      </c>
    </row>
    <row r="13" spans="1:9" x14ac:dyDescent="0.2">
      <c r="A13" s="43"/>
      <c r="B13" s="13" t="s">
        <v>37</v>
      </c>
      <c r="C13" s="3">
        <f>+C14+C22+C32+C42+C52+C62+C66+C74+C78</f>
        <v>308636530.99999988</v>
      </c>
      <c r="D13" s="3">
        <f>+D14+D22+D32+D42+D52+D62+D66+D74+D78</f>
        <v>88529068.98999998</v>
      </c>
      <c r="E13" s="3">
        <f t="shared" ref="E13:I13" si="0">+E14+E22+E32+E42+E52+E62+E66+E74+E78</f>
        <v>3191117.72</v>
      </c>
      <c r="F13" s="3">
        <f t="shared" si="0"/>
        <v>64387838.110000007</v>
      </c>
      <c r="G13" s="3">
        <f t="shared" si="0"/>
        <v>64387838.110000007</v>
      </c>
      <c r="H13" s="3">
        <f>+H14+H22+H32+H42+H52+H62+H66+H74+H78</f>
        <v>85337951.269999996</v>
      </c>
      <c r="I13" s="3">
        <f t="shared" si="0"/>
        <v>393974482.26999998</v>
      </c>
    </row>
    <row r="14" spans="1:9" x14ac:dyDescent="0.2">
      <c r="B14" s="17" t="s">
        <v>38</v>
      </c>
      <c r="C14" s="3">
        <f>SUM(C15:C21)</f>
        <v>111698839.18999995</v>
      </c>
      <c r="D14" s="3">
        <f t="shared" ref="D14:I14" si="1">SUM(D15:D21)</f>
        <v>0</v>
      </c>
      <c r="E14" s="3">
        <f t="shared" si="1"/>
        <v>0</v>
      </c>
      <c r="F14" s="3">
        <f>SUM(F15:F21)</f>
        <v>19627037.240000002</v>
      </c>
      <c r="G14" s="3">
        <f t="shared" si="1"/>
        <v>19627037.240000002</v>
      </c>
      <c r="H14" s="3">
        <f>SUM(H15:H21)</f>
        <v>4.6566128730773926E-10</v>
      </c>
      <c r="I14" s="3">
        <f t="shared" si="1"/>
        <v>111698839.18999998</v>
      </c>
    </row>
    <row r="15" spans="1:9" x14ac:dyDescent="0.2">
      <c r="B15" s="16" t="s">
        <v>39</v>
      </c>
      <c r="C15" s="4">
        <v>37237393.759999998</v>
      </c>
      <c r="D15" s="4">
        <v>0</v>
      </c>
      <c r="E15" s="4">
        <v>0</v>
      </c>
      <c r="F15" s="4">
        <v>7594980.6400000006</v>
      </c>
      <c r="G15" s="4">
        <v>8085945.4000000022</v>
      </c>
      <c r="H15" s="4">
        <f>+D15-E15+F15-G15</f>
        <v>-490964.76000000164</v>
      </c>
      <c r="I15" s="4">
        <f>+C15+H15</f>
        <v>36746429</v>
      </c>
    </row>
    <row r="16" spans="1:9" x14ac:dyDescent="0.2">
      <c r="B16" s="16" t="s">
        <v>40</v>
      </c>
      <c r="C16" s="4">
        <v>3845823.3600000003</v>
      </c>
      <c r="D16" s="4">
        <v>0</v>
      </c>
      <c r="E16" s="4">
        <v>0</v>
      </c>
      <c r="F16" s="4">
        <v>80246.960000000006</v>
      </c>
      <c r="G16" s="4">
        <v>212254.25999999998</v>
      </c>
      <c r="H16" s="4">
        <f t="shared" ref="H16:H21" si="2">+D16-E16+F16-G16</f>
        <v>-132007.29999999999</v>
      </c>
      <c r="I16" s="4">
        <f t="shared" ref="I16:I21" si="3">+C16+H16</f>
        <v>3713816.0600000005</v>
      </c>
    </row>
    <row r="17" spans="2:9" x14ac:dyDescent="0.2">
      <c r="B17" s="16" t="s">
        <v>41</v>
      </c>
      <c r="C17" s="4">
        <v>15416800.249999996</v>
      </c>
      <c r="D17" s="4">
        <v>0</v>
      </c>
      <c r="E17" s="4">
        <v>0</v>
      </c>
      <c r="F17" s="4">
        <v>2946389.16</v>
      </c>
      <c r="G17" s="4">
        <v>1095566.4999999998</v>
      </c>
      <c r="H17" s="4">
        <f t="shared" si="2"/>
        <v>1850822.6600000004</v>
      </c>
      <c r="I17" s="4">
        <f t="shared" si="3"/>
        <v>17267622.909999996</v>
      </c>
    </row>
    <row r="18" spans="2:9" x14ac:dyDescent="0.2">
      <c r="B18" s="16" t="s">
        <v>42</v>
      </c>
      <c r="C18" s="4">
        <v>15424788.759999994</v>
      </c>
      <c r="D18" s="4">
        <v>0</v>
      </c>
      <c r="E18" s="4">
        <v>0</v>
      </c>
      <c r="F18" s="4">
        <v>2557621.29</v>
      </c>
      <c r="G18" s="4">
        <v>1659317.4200000004</v>
      </c>
      <c r="H18" s="4">
        <f t="shared" si="2"/>
        <v>898303.86999999965</v>
      </c>
      <c r="I18" s="4">
        <f t="shared" si="3"/>
        <v>16323092.629999993</v>
      </c>
    </row>
    <row r="19" spans="2:9" x14ac:dyDescent="0.2">
      <c r="B19" s="16" t="s">
        <v>43</v>
      </c>
      <c r="C19" s="4">
        <v>38465379.009999983</v>
      </c>
      <c r="D19" s="4">
        <v>0</v>
      </c>
      <c r="E19" s="4">
        <v>0</v>
      </c>
      <c r="F19" s="4">
        <v>4043844.4500000007</v>
      </c>
      <c r="G19" s="4">
        <v>4861344.879999999</v>
      </c>
      <c r="H19" s="4">
        <f t="shared" si="2"/>
        <v>-817500.4299999983</v>
      </c>
      <c r="I19" s="4">
        <f t="shared" si="3"/>
        <v>37647878.579999983</v>
      </c>
    </row>
    <row r="20" spans="2:9" x14ac:dyDescent="0.2">
      <c r="B20" s="16" t="s">
        <v>44</v>
      </c>
      <c r="C20" s="4">
        <v>1308654.05</v>
      </c>
      <c r="D20" s="4">
        <v>0</v>
      </c>
      <c r="E20" s="4">
        <v>0</v>
      </c>
      <c r="F20" s="4">
        <v>2403954.7400000002</v>
      </c>
      <c r="G20" s="4">
        <v>3712608.78</v>
      </c>
      <c r="H20" s="4">
        <f t="shared" si="2"/>
        <v>-1308654.0399999996</v>
      </c>
      <c r="I20" s="4">
        <f t="shared" si="3"/>
        <v>1.0000000474974513E-2</v>
      </c>
    </row>
    <row r="21" spans="2:9" x14ac:dyDescent="0.2">
      <c r="B21" s="16" t="s">
        <v>45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f t="shared" si="2"/>
        <v>0</v>
      </c>
      <c r="I21" s="4">
        <f t="shared" si="3"/>
        <v>0</v>
      </c>
    </row>
    <row r="22" spans="2:9" x14ac:dyDescent="0.2">
      <c r="B22" s="17" t="s">
        <v>46</v>
      </c>
      <c r="C22" s="3">
        <f>SUM(C23:C31)</f>
        <v>60864718.819999993</v>
      </c>
      <c r="D22" s="3">
        <f t="shared" ref="D22:I22" si="4">SUM(D23:D31)</f>
        <v>16766.79</v>
      </c>
      <c r="E22" s="3">
        <f t="shared" si="4"/>
        <v>0</v>
      </c>
      <c r="F22" s="3">
        <f t="shared" si="4"/>
        <v>10461433.209999999</v>
      </c>
      <c r="G22" s="3">
        <f t="shared" si="4"/>
        <v>13799874.219999999</v>
      </c>
      <c r="H22" s="3">
        <f t="shared" si="4"/>
        <v>-3321674.2199999997</v>
      </c>
      <c r="I22" s="3">
        <f t="shared" si="4"/>
        <v>57543044.600000001</v>
      </c>
    </row>
    <row r="23" spans="2:9" x14ac:dyDescent="0.2">
      <c r="B23" s="16" t="s">
        <v>47</v>
      </c>
      <c r="C23" s="4">
        <v>1730179.4199999997</v>
      </c>
      <c r="D23" s="4">
        <v>0</v>
      </c>
      <c r="E23" s="4">
        <v>0</v>
      </c>
      <c r="F23" s="4">
        <v>173231.51999999996</v>
      </c>
      <c r="G23" s="4">
        <v>344494.99000000005</v>
      </c>
      <c r="H23" s="4">
        <f>+D23-E23+F23-G23</f>
        <v>-171263.47000000009</v>
      </c>
      <c r="I23" s="4">
        <f t="shared" ref="I23" si="5">+C23+H23</f>
        <v>1558915.9499999997</v>
      </c>
    </row>
    <row r="24" spans="2:9" x14ac:dyDescent="0.2">
      <c r="B24" s="16" t="s">
        <v>48</v>
      </c>
      <c r="C24" s="4">
        <v>641379.28999999992</v>
      </c>
      <c r="D24" s="4">
        <v>2000</v>
      </c>
      <c r="E24" s="4">
        <v>0</v>
      </c>
      <c r="F24" s="4">
        <v>296755.25</v>
      </c>
      <c r="G24" s="4">
        <v>261755.25</v>
      </c>
      <c r="H24" s="4">
        <f t="shared" ref="H24:H31" si="6">+D24-E24+F24-G24</f>
        <v>37000</v>
      </c>
      <c r="I24" s="4">
        <f t="shared" ref="I24:I31" si="7">+C24+H24</f>
        <v>678379.28999999992</v>
      </c>
    </row>
    <row r="25" spans="2:9" x14ac:dyDescent="0.2">
      <c r="B25" s="16" t="s">
        <v>49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f t="shared" si="6"/>
        <v>0</v>
      </c>
      <c r="I25" s="4">
        <f t="shared" si="7"/>
        <v>0</v>
      </c>
    </row>
    <row r="26" spans="2:9" x14ac:dyDescent="0.2">
      <c r="B26" s="16" t="s">
        <v>50</v>
      </c>
      <c r="C26" s="4">
        <v>29355807.869999997</v>
      </c>
      <c r="D26" s="4">
        <v>9048</v>
      </c>
      <c r="E26" s="4">
        <v>0</v>
      </c>
      <c r="F26" s="4">
        <v>3841463.92</v>
      </c>
      <c r="G26" s="4">
        <v>6429670</v>
      </c>
      <c r="H26" s="4">
        <f t="shared" si="6"/>
        <v>-2579158.08</v>
      </c>
      <c r="I26" s="4">
        <f t="shared" si="7"/>
        <v>26776649.789999999</v>
      </c>
    </row>
    <row r="27" spans="2:9" x14ac:dyDescent="0.2">
      <c r="B27" s="16" t="s">
        <v>51</v>
      </c>
      <c r="C27" s="4">
        <v>14006325.359999999</v>
      </c>
      <c r="D27" s="4">
        <v>0</v>
      </c>
      <c r="E27" s="4">
        <v>0</v>
      </c>
      <c r="F27" s="4">
        <v>6000000</v>
      </c>
      <c r="G27" s="4">
        <v>4706489.5999999996</v>
      </c>
      <c r="H27" s="4">
        <f t="shared" si="6"/>
        <v>1293510.4000000004</v>
      </c>
      <c r="I27" s="4">
        <f t="shared" si="7"/>
        <v>15299835.76</v>
      </c>
    </row>
    <row r="28" spans="2:9" x14ac:dyDescent="0.2">
      <c r="B28" s="16" t="s">
        <v>52</v>
      </c>
      <c r="C28" s="4">
        <v>10337747.77</v>
      </c>
      <c r="D28" s="4">
        <v>0</v>
      </c>
      <c r="E28" s="4">
        <v>0</v>
      </c>
      <c r="F28" s="4">
        <v>136482.51999999999</v>
      </c>
      <c r="G28" s="4">
        <v>1616482.52</v>
      </c>
      <c r="H28" s="4">
        <f t="shared" si="6"/>
        <v>-1480000</v>
      </c>
      <c r="I28" s="4">
        <f t="shared" si="7"/>
        <v>8857747.7699999996</v>
      </c>
    </row>
    <row r="29" spans="2:9" x14ac:dyDescent="0.2">
      <c r="B29" s="16" t="s">
        <v>53</v>
      </c>
      <c r="C29" s="4">
        <v>1816236.0000000002</v>
      </c>
      <c r="D29" s="4">
        <v>0</v>
      </c>
      <c r="E29" s="4">
        <v>0</v>
      </c>
      <c r="F29" s="4">
        <v>0</v>
      </c>
      <c r="G29" s="4">
        <v>77093.86</v>
      </c>
      <c r="H29" s="4">
        <f t="shared" si="6"/>
        <v>-77093.86</v>
      </c>
      <c r="I29" s="4">
        <f t="shared" si="7"/>
        <v>1739142.1400000001</v>
      </c>
    </row>
    <row r="30" spans="2:9" x14ac:dyDescent="0.2">
      <c r="B30" s="16" t="s">
        <v>54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f t="shared" si="6"/>
        <v>0</v>
      </c>
      <c r="I30" s="4">
        <f t="shared" si="7"/>
        <v>0</v>
      </c>
    </row>
    <row r="31" spans="2:9" x14ac:dyDescent="0.2">
      <c r="B31" s="16" t="s">
        <v>55</v>
      </c>
      <c r="C31" s="4">
        <v>2977043.11</v>
      </c>
      <c r="D31" s="4">
        <v>5718.79</v>
      </c>
      <c r="E31" s="4">
        <v>0</v>
      </c>
      <c r="F31" s="4">
        <v>13500</v>
      </c>
      <c r="G31" s="4">
        <v>363888</v>
      </c>
      <c r="H31" s="4">
        <f t="shared" si="6"/>
        <v>-344669.21</v>
      </c>
      <c r="I31" s="4">
        <f t="shared" si="7"/>
        <v>2632373.9</v>
      </c>
    </row>
    <row r="32" spans="2:9" x14ac:dyDescent="0.2">
      <c r="B32" s="17" t="s">
        <v>56</v>
      </c>
      <c r="C32" s="3">
        <f>SUM(C33:C41)</f>
        <v>109705669.68999998</v>
      </c>
      <c r="D32" s="3">
        <f t="shared" ref="D32:I32" si="8">SUM(D33:D41)</f>
        <v>10556.72</v>
      </c>
      <c r="E32" s="3">
        <f t="shared" si="8"/>
        <v>0</v>
      </c>
      <c r="F32" s="3">
        <f t="shared" si="8"/>
        <v>14164595.000000002</v>
      </c>
      <c r="G32" s="3">
        <f t="shared" si="8"/>
        <v>15861419.710000001</v>
      </c>
      <c r="H32" s="3">
        <f t="shared" si="8"/>
        <v>-1686267.9899999993</v>
      </c>
      <c r="I32" s="3">
        <f t="shared" si="8"/>
        <v>108019401.69999999</v>
      </c>
    </row>
    <row r="33" spans="2:9" x14ac:dyDescent="0.2">
      <c r="B33" s="16" t="s">
        <v>57</v>
      </c>
      <c r="C33" s="4">
        <v>52551437.219999984</v>
      </c>
      <c r="D33" s="4">
        <v>0</v>
      </c>
      <c r="E33" s="4">
        <v>0</v>
      </c>
      <c r="F33" s="4">
        <v>585921.19000000006</v>
      </c>
      <c r="G33" s="4">
        <v>5654689.3499999996</v>
      </c>
      <c r="H33" s="4">
        <f t="shared" ref="H33:H41" si="9">+D33-E33+F33-G33</f>
        <v>-5068768.1599999992</v>
      </c>
      <c r="I33" s="4">
        <f t="shared" ref="I33:I41" si="10">+C33+H33</f>
        <v>47482669.059999987</v>
      </c>
    </row>
    <row r="34" spans="2:9" x14ac:dyDescent="0.2">
      <c r="B34" s="16" t="s">
        <v>58</v>
      </c>
      <c r="C34" s="4">
        <v>5849914.0200000005</v>
      </c>
      <c r="D34" s="4">
        <v>0</v>
      </c>
      <c r="E34" s="4">
        <v>0</v>
      </c>
      <c r="F34" s="4">
        <v>894229.32000000007</v>
      </c>
      <c r="G34" s="4">
        <v>2327310</v>
      </c>
      <c r="H34" s="4">
        <f t="shared" si="9"/>
        <v>-1433080.68</v>
      </c>
      <c r="I34" s="4">
        <f t="shared" si="10"/>
        <v>4416833.3400000008</v>
      </c>
    </row>
    <row r="35" spans="2:9" x14ac:dyDescent="0.2">
      <c r="B35" s="16" t="s">
        <v>59</v>
      </c>
      <c r="C35" s="4">
        <v>15612529.570000002</v>
      </c>
      <c r="D35" s="4">
        <v>10556.72</v>
      </c>
      <c r="E35" s="4">
        <v>0</v>
      </c>
      <c r="F35" s="4">
        <v>7904784.6400000006</v>
      </c>
      <c r="G35" s="4">
        <v>5612114.6100000003</v>
      </c>
      <c r="H35" s="4">
        <f t="shared" si="9"/>
        <v>2303226.75</v>
      </c>
      <c r="I35" s="4">
        <f t="shared" si="10"/>
        <v>17915756.32</v>
      </c>
    </row>
    <row r="36" spans="2:9" x14ac:dyDescent="0.2">
      <c r="B36" s="16" t="s">
        <v>60</v>
      </c>
      <c r="C36" s="4">
        <v>4627539.9700000007</v>
      </c>
      <c r="D36" s="4">
        <v>0</v>
      </c>
      <c r="E36" s="4">
        <v>0</v>
      </c>
      <c r="F36" s="4">
        <v>597710.31000000006</v>
      </c>
      <c r="G36" s="4">
        <v>0</v>
      </c>
      <c r="H36" s="4">
        <f t="shared" si="9"/>
        <v>597710.31000000006</v>
      </c>
      <c r="I36" s="4">
        <f t="shared" si="10"/>
        <v>5225250.2800000012</v>
      </c>
    </row>
    <row r="37" spans="2:9" x14ac:dyDescent="0.2">
      <c r="B37" s="16" t="s">
        <v>61</v>
      </c>
      <c r="C37" s="4">
        <v>13627209.659999996</v>
      </c>
      <c r="D37" s="4">
        <v>0</v>
      </c>
      <c r="E37" s="4">
        <v>0</v>
      </c>
      <c r="F37" s="4">
        <v>531197.68000000005</v>
      </c>
      <c r="G37" s="4">
        <v>842605.25</v>
      </c>
      <c r="H37" s="4">
        <f t="shared" si="9"/>
        <v>-311407.56999999995</v>
      </c>
      <c r="I37" s="4">
        <f t="shared" si="10"/>
        <v>13315802.089999996</v>
      </c>
    </row>
    <row r="38" spans="2:9" x14ac:dyDescent="0.2">
      <c r="B38" s="16" t="s">
        <v>62</v>
      </c>
      <c r="C38" s="4">
        <v>4284800</v>
      </c>
      <c r="D38" s="4">
        <v>0</v>
      </c>
      <c r="E38" s="4">
        <v>0</v>
      </c>
      <c r="F38" s="4">
        <v>796000</v>
      </c>
      <c r="G38" s="4">
        <v>640500</v>
      </c>
      <c r="H38" s="4">
        <f t="shared" si="9"/>
        <v>155500</v>
      </c>
      <c r="I38" s="4">
        <f t="shared" si="10"/>
        <v>4440300</v>
      </c>
    </row>
    <row r="39" spans="2:9" x14ac:dyDescent="0.2">
      <c r="B39" s="16" t="s">
        <v>63</v>
      </c>
      <c r="C39" s="4">
        <v>464247.39999999997</v>
      </c>
      <c r="D39" s="4">
        <v>0</v>
      </c>
      <c r="E39" s="4">
        <v>0</v>
      </c>
      <c r="F39" s="4">
        <v>267035.40000000002</v>
      </c>
      <c r="G39" s="4">
        <v>38035.39</v>
      </c>
      <c r="H39" s="4">
        <f t="shared" si="9"/>
        <v>229000.01</v>
      </c>
      <c r="I39" s="4">
        <f t="shared" si="10"/>
        <v>693247.40999999992</v>
      </c>
    </row>
    <row r="40" spans="2:9" x14ac:dyDescent="0.2">
      <c r="B40" s="16" t="s">
        <v>64</v>
      </c>
      <c r="C40" s="4">
        <v>1441968.32</v>
      </c>
      <c r="D40" s="4">
        <v>0</v>
      </c>
      <c r="E40" s="4">
        <v>0</v>
      </c>
      <c r="F40" s="4">
        <v>1025156.48</v>
      </c>
      <c r="G40" s="4">
        <v>0</v>
      </c>
      <c r="H40" s="4">
        <f t="shared" si="9"/>
        <v>1025156.48</v>
      </c>
      <c r="I40" s="4">
        <f t="shared" si="10"/>
        <v>2467124.7999999998</v>
      </c>
    </row>
    <row r="41" spans="2:9" x14ac:dyDescent="0.2">
      <c r="B41" s="16" t="s">
        <v>65</v>
      </c>
      <c r="C41" s="4">
        <v>11246023.529999999</v>
      </c>
      <c r="D41" s="4">
        <v>0</v>
      </c>
      <c r="E41" s="4">
        <v>0</v>
      </c>
      <c r="F41" s="4">
        <v>1562559.9799999997</v>
      </c>
      <c r="G41" s="4">
        <v>746165.11</v>
      </c>
      <c r="H41" s="4">
        <f t="shared" si="9"/>
        <v>816394.86999999976</v>
      </c>
      <c r="I41" s="4">
        <f t="shared" si="10"/>
        <v>12062418.399999999</v>
      </c>
    </row>
    <row r="42" spans="2:9" x14ac:dyDescent="0.2">
      <c r="B42" s="17" t="s">
        <v>66</v>
      </c>
      <c r="C42" s="3">
        <f>SUM(C43:C51)</f>
        <v>175136</v>
      </c>
      <c r="D42" s="3">
        <f t="shared" ref="D42:I42" si="11">SUM(D43:D51)</f>
        <v>0</v>
      </c>
      <c r="E42" s="3">
        <f t="shared" si="11"/>
        <v>0</v>
      </c>
      <c r="F42" s="3">
        <f t="shared" si="11"/>
        <v>236791.95</v>
      </c>
      <c r="G42" s="3">
        <f t="shared" si="11"/>
        <v>0</v>
      </c>
      <c r="H42" s="3">
        <f t="shared" si="11"/>
        <v>236791.95</v>
      </c>
      <c r="I42" s="3">
        <f t="shared" si="11"/>
        <v>411927.95</v>
      </c>
    </row>
    <row r="43" spans="2:9" x14ac:dyDescent="0.2">
      <c r="B43" s="16" t="s">
        <v>67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f t="shared" ref="H43:H51" si="12">+D43-E43+F43-G43</f>
        <v>0</v>
      </c>
      <c r="I43" s="4">
        <f t="shared" ref="I43:I51" si="13">+C43+H43</f>
        <v>0</v>
      </c>
    </row>
    <row r="44" spans="2:9" x14ac:dyDescent="0.2">
      <c r="B44" s="16" t="s">
        <v>68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f t="shared" si="12"/>
        <v>0</v>
      </c>
      <c r="I44" s="4">
        <f t="shared" si="13"/>
        <v>0</v>
      </c>
    </row>
    <row r="45" spans="2:9" x14ac:dyDescent="0.2">
      <c r="B45" s="16" t="s">
        <v>69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f t="shared" si="12"/>
        <v>0</v>
      </c>
      <c r="I45" s="4">
        <f t="shared" si="13"/>
        <v>0</v>
      </c>
    </row>
    <row r="46" spans="2:9" x14ac:dyDescent="0.2">
      <c r="B46" s="16" t="s">
        <v>70</v>
      </c>
      <c r="C46" s="4">
        <v>175136</v>
      </c>
      <c r="D46" s="4">
        <v>0</v>
      </c>
      <c r="E46" s="4">
        <v>0</v>
      </c>
      <c r="F46" s="4">
        <v>236791.95</v>
      </c>
      <c r="G46" s="4">
        <v>0</v>
      </c>
      <c r="H46" s="4">
        <f t="shared" si="12"/>
        <v>236791.95</v>
      </c>
      <c r="I46" s="4">
        <f>+C46+H46</f>
        <v>411927.95</v>
      </c>
    </row>
    <row r="47" spans="2:9" x14ac:dyDescent="0.2">
      <c r="B47" s="16" t="s">
        <v>71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f t="shared" si="12"/>
        <v>0</v>
      </c>
      <c r="I47" s="4">
        <f t="shared" si="13"/>
        <v>0</v>
      </c>
    </row>
    <row r="48" spans="2:9" x14ac:dyDescent="0.2">
      <c r="B48" s="16" t="s">
        <v>72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f t="shared" si="12"/>
        <v>0</v>
      </c>
      <c r="I48" s="4">
        <f t="shared" si="13"/>
        <v>0</v>
      </c>
    </row>
    <row r="49" spans="2:9" x14ac:dyDescent="0.2">
      <c r="B49" s="16" t="s">
        <v>73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f t="shared" si="12"/>
        <v>0</v>
      </c>
      <c r="I49" s="4">
        <f t="shared" si="13"/>
        <v>0</v>
      </c>
    </row>
    <row r="50" spans="2:9" x14ac:dyDescent="0.2">
      <c r="B50" s="16" t="s">
        <v>74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f t="shared" si="12"/>
        <v>0</v>
      </c>
      <c r="I50" s="4">
        <f t="shared" si="13"/>
        <v>0</v>
      </c>
    </row>
    <row r="51" spans="2:9" x14ac:dyDescent="0.2">
      <c r="B51" s="16" t="s">
        <v>75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f t="shared" si="12"/>
        <v>0</v>
      </c>
      <c r="I51" s="4">
        <f t="shared" si="13"/>
        <v>0</v>
      </c>
    </row>
    <row r="52" spans="2:9" x14ac:dyDescent="0.2">
      <c r="B52" s="17" t="s">
        <v>76</v>
      </c>
      <c r="C52" s="3">
        <f>SUM(C53:C61)</f>
        <v>0</v>
      </c>
      <c r="D52" s="3">
        <f t="shared" ref="D52:I52" si="14">SUM(D53:D61)</f>
        <v>425729.76</v>
      </c>
      <c r="E52" s="3">
        <f t="shared" si="14"/>
        <v>0</v>
      </c>
      <c r="F52" s="3">
        <f t="shared" si="14"/>
        <v>6924775.8899999997</v>
      </c>
      <c r="G52" s="3">
        <f t="shared" si="14"/>
        <v>1232243.3400000001</v>
      </c>
      <c r="H52" s="3">
        <f t="shared" si="14"/>
        <v>6118262.3100000005</v>
      </c>
      <c r="I52" s="3">
        <f t="shared" si="14"/>
        <v>6118262.3100000005</v>
      </c>
    </row>
    <row r="53" spans="2:9" x14ac:dyDescent="0.2">
      <c r="B53" s="16" t="s">
        <v>77</v>
      </c>
      <c r="C53" s="4">
        <v>0</v>
      </c>
      <c r="D53" s="4">
        <v>194410</v>
      </c>
      <c r="E53" s="4">
        <v>0</v>
      </c>
      <c r="F53" s="4">
        <v>353317.84</v>
      </c>
      <c r="G53" s="4">
        <v>12243.34</v>
      </c>
      <c r="H53" s="4">
        <f t="shared" ref="H53:H61" si="15">+D53-E53+F53-G53</f>
        <v>535484.50000000012</v>
      </c>
      <c r="I53" s="4">
        <f t="shared" ref="I53:I61" si="16">+C53+H53</f>
        <v>535484.50000000012</v>
      </c>
    </row>
    <row r="54" spans="2:9" x14ac:dyDescent="0.2">
      <c r="B54" s="16" t="s">
        <v>78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f t="shared" si="15"/>
        <v>0</v>
      </c>
      <c r="I54" s="4">
        <f t="shared" si="16"/>
        <v>0</v>
      </c>
    </row>
    <row r="55" spans="2:9" x14ac:dyDescent="0.2">
      <c r="B55" s="16" t="s">
        <v>79</v>
      </c>
      <c r="C55" s="4">
        <v>0</v>
      </c>
      <c r="D55" s="4">
        <v>0</v>
      </c>
      <c r="E55" s="4">
        <v>0</v>
      </c>
      <c r="F55" s="4">
        <v>50000</v>
      </c>
      <c r="G55" s="4">
        <v>0</v>
      </c>
      <c r="H55" s="4">
        <f t="shared" si="15"/>
        <v>50000</v>
      </c>
      <c r="I55" s="4">
        <f t="shared" si="16"/>
        <v>50000</v>
      </c>
    </row>
    <row r="56" spans="2:9" x14ac:dyDescent="0.2">
      <c r="B56" s="16" t="s">
        <v>80</v>
      </c>
      <c r="C56" s="4">
        <v>0</v>
      </c>
      <c r="D56" s="4">
        <v>231319.76</v>
      </c>
      <c r="E56" s="4">
        <v>0</v>
      </c>
      <c r="F56" s="4">
        <v>1387468.21</v>
      </c>
      <c r="G56" s="4">
        <v>0</v>
      </c>
      <c r="H56" s="4">
        <f t="shared" si="15"/>
        <v>1618787.97</v>
      </c>
      <c r="I56" s="4">
        <f t="shared" si="16"/>
        <v>1618787.97</v>
      </c>
    </row>
    <row r="57" spans="2:9" x14ac:dyDescent="0.2">
      <c r="B57" s="16" t="s">
        <v>81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f t="shared" si="15"/>
        <v>0</v>
      </c>
      <c r="I57" s="4">
        <f t="shared" si="16"/>
        <v>0</v>
      </c>
    </row>
    <row r="58" spans="2:9" x14ac:dyDescent="0.2">
      <c r="B58" s="16" t="s">
        <v>82</v>
      </c>
      <c r="C58" s="4">
        <v>0</v>
      </c>
      <c r="D58" s="4">
        <v>0</v>
      </c>
      <c r="E58" s="4">
        <v>0</v>
      </c>
      <c r="F58" s="4">
        <v>4633989.84</v>
      </c>
      <c r="G58" s="4">
        <v>1220000</v>
      </c>
      <c r="H58" s="4">
        <f t="shared" si="15"/>
        <v>3413989.84</v>
      </c>
      <c r="I58" s="4">
        <f t="shared" si="16"/>
        <v>3413989.84</v>
      </c>
    </row>
    <row r="59" spans="2:9" x14ac:dyDescent="0.2">
      <c r="B59" s="16" t="s">
        <v>83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f t="shared" si="15"/>
        <v>0</v>
      </c>
      <c r="I59" s="4">
        <f t="shared" si="16"/>
        <v>0</v>
      </c>
    </row>
    <row r="60" spans="2:9" x14ac:dyDescent="0.2">
      <c r="B60" s="16" t="s">
        <v>84</v>
      </c>
      <c r="C60" s="4">
        <v>0</v>
      </c>
      <c r="D60" s="4">
        <v>0</v>
      </c>
      <c r="E60" s="4">
        <v>0</v>
      </c>
      <c r="F60" s="4">
        <v>500000</v>
      </c>
      <c r="G60" s="4">
        <v>0</v>
      </c>
      <c r="H60" s="4">
        <f t="shared" si="15"/>
        <v>500000</v>
      </c>
      <c r="I60" s="4">
        <f t="shared" si="16"/>
        <v>500000</v>
      </c>
    </row>
    <row r="61" spans="2:9" x14ac:dyDescent="0.2">
      <c r="B61" s="16" t="s">
        <v>85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f t="shared" si="15"/>
        <v>0</v>
      </c>
      <c r="I61" s="4">
        <f t="shared" si="16"/>
        <v>0</v>
      </c>
    </row>
    <row r="62" spans="2:9" x14ac:dyDescent="0.2">
      <c r="B62" s="17" t="s">
        <v>86</v>
      </c>
      <c r="C62" s="3">
        <f>SUM(C63:C65)</f>
        <v>25298108.52</v>
      </c>
      <c r="D62" s="3">
        <f t="shared" ref="D62:I62" si="17">SUM(D63:D65)</f>
        <v>3030923.55</v>
      </c>
      <c r="E62" s="3">
        <f t="shared" si="17"/>
        <v>500000</v>
      </c>
      <c r="F62" s="3">
        <f t="shared" si="17"/>
        <v>12973204.82</v>
      </c>
      <c r="G62" s="3">
        <f t="shared" si="17"/>
        <v>12973204.82</v>
      </c>
      <c r="H62" s="3">
        <f t="shared" si="17"/>
        <v>2530923.5500000007</v>
      </c>
      <c r="I62" s="3">
        <f t="shared" si="17"/>
        <v>27829032.07</v>
      </c>
    </row>
    <row r="63" spans="2:9" x14ac:dyDescent="0.2">
      <c r="B63" s="16" t="s">
        <v>87</v>
      </c>
      <c r="C63" s="4">
        <v>21157391.210000001</v>
      </c>
      <c r="D63" s="4">
        <v>2530923.5499999998</v>
      </c>
      <c r="E63" s="4">
        <v>0</v>
      </c>
      <c r="F63" s="4">
        <v>11413204.82</v>
      </c>
      <c r="G63" s="4">
        <v>11413204.82</v>
      </c>
      <c r="H63" s="4">
        <f t="shared" ref="H63:H65" si="18">+D63-E63+F63-G63</f>
        <v>2530923.5500000007</v>
      </c>
      <c r="I63" s="4">
        <f t="shared" ref="I63:I65" si="19">+C63+H63</f>
        <v>23688314.760000002</v>
      </c>
    </row>
    <row r="64" spans="2:9" x14ac:dyDescent="0.2">
      <c r="B64" s="16" t="s">
        <v>88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f t="shared" si="18"/>
        <v>0</v>
      </c>
      <c r="I64" s="4">
        <f t="shared" si="19"/>
        <v>0</v>
      </c>
    </row>
    <row r="65" spans="2:9" x14ac:dyDescent="0.2">
      <c r="B65" s="16" t="s">
        <v>89</v>
      </c>
      <c r="C65" s="4">
        <v>4140717.31</v>
      </c>
      <c r="D65" s="4">
        <v>500000</v>
      </c>
      <c r="E65" s="4">
        <v>500000</v>
      </c>
      <c r="F65" s="4">
        <v>1560000</v>
      </c>
      <c r="G65" s="4">
        <v>1560000</v>
      </c>
      <c r="H65" s="4">
        <f t="shared" si="18"/>
        <v>0</v>
      </c>
      <c r="I65" s="4">
        <f t="shared" si="19"/>
        <v>4140717.31</v>
      </c>
    </row>
    <row r="66" spans="2:9" x14ac:dyDescent="0.2">
      <c r="B66" s="17" t="s">
        <v>90</v>
      </c>
      <c r="C66" s="3">
        <f>SUM(C67:C73)</f>
        <v>894058.78</v>
      </c>
      <c r="D66" s="3">
        <f t="shared" ref="D66:I66" si="20">SUM(D67:D73)</f>
        <v>0</v>
      </c>
      <c r="E66" s="3">
        <f t="shared" si="20"/>
        <v>0</v>
      </c>
      <c r="F66" s="3">
        <f t="shared" si="20"/>
        <v>0</v>
      </c>
      <c r="G66" s="3">
        <f t="shared" si="20"/>
        <v>894058.78</v>
      </c>
      <c r="H66" s="3">
        <f t="shared" si="20"/>
        <v>-894058.78</v>
      </c>
      <c r="I66" s="3">
        <f t="shared" si="20"/>
        <v>0</v>
      </c>
    </row>
    <row r="67" spans="2:9" x14ac:dyDescent="0.2">
      <c r="B67" s="16" t="s">
        <v>91</v>
      </c>
      <c r="C67" s="4">
        <v>0</v>
      </c>
      <c r="D67" s="4">
        <v>0</v>
      </c>
      <c r="E67" s="4">
        <v>0</v>
      </c>
      <c r="F67" s="4">
        <v>0</v>
      </c>
      <c r="G67" s="4">
        <v>0</v>
      </c>
      <c r="H67" s="4">
        <f t="shared" ref="H67:H73" si="21">+D67-E67+F67-G67</f>
        <v>0</v>
      </c>
      <c r="I67" s="4">
        <f t="shared" ref="I67:I73" si="22">+C67+H67</f>
        <v>0</v>
      </c>
    </row>
    <row r="68" spans="2:9" x14ac:dyDescent="0.2">
      <c r="B68" s="16" t="s">
        <v>92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f t="shared" si="21"/>
        <v>0</v>
      </c>
      <c r="I68" s="4">
        <f t="shared" si="22"/>
        <v>0</v>
      </c>
    </row>
    <row r="69" spans="2:9" x14ac:dyDescent="0.2">
      <c r="B69" s="16" t="s">
        <v>93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f t="shared" si="21"/>
        <v>0</v>
      </c>
      <c r="I69" s="4">
        <f t="shared" si="22"/>
        <v>0</v>
      </c>
    </row>
    <row r="70" spans="2:9" x14ac:dyDescent="0.2">
      <c r="B70" s="16" t="s">
        <v>94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f t="shared" si="21"/>
        <v>0</v>
      </c>
      <c r="I70" s="4">
        <f t="shared" si="22"/>
        <v>0</v>
      </c>
    </row>
    <row r="71" spans="2:9" x14ac:dyDescent="0.2">
      <c r="B71" s="16" t="s">
        <v>95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f t="shared" si="21"/>
        <v>0</v>
      </c>
      <c r="I71" s="4">
        <f t="shared" si="22"/>
        <v>0</v>
      </c>
    </row>
    <row r="72" spans="2:9" x14ac:dyDescent="0.2">
      <c r="B72" s="16" t="s">
        <v>96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f t="shared" si="21"/>
        <v>0</v>
      </c>
      <c r="I72" s="4">
        <f t="shared" si="22"/>
        <v>0</v>
      </c>
    </row>
    <row r="73" spans="2:9" x14ac:dyDescent="0.2">
      <c r="B73" s="16" t="s">
        <v>97</v>
      </c>
      <c r="C73" s="4">
        <v>894058.78</v>
      </c>
      <c r="D73" s="4">
        <v>0</v>
      </c>
      <c r="E73" s="4">
        <v>0</v>
      </c>
      <c r="F73" s="4">
        <v>0</v>
      </c>
      <c r="G73" s="4">
        <v>894058.78</v>
      </c>
      <c r="H73" s="4">
        <f t="shared" si="21"/>
        <v>-894058.78</v>
      </c>
      <c r="I73" s="4">
        <f t="shared" si="22"/>
        <v>0</v>
      </c>
    </row>
    <row r="74" spans="2:9" x14ac:dyDescent="0.2">
      <c r="B74" s="17" t="s">
        <v>98</v>
      </c>
      <c r="C74" s="3">
        <f>SUM(C75:C77)</f>
        <v>0</v>
      </c>
      <c r="D74" s="3">
        <f t="shared" ref="D74:I74" si="23">SUM(D75:D77)</f>
        <v>0</v>
      </c>
      <c r="E74" s="3">
        <f t="shared" si="23"/>
        <v>0</v>
      </c>
      <c r="F74" s="3">
        <f t="shared" si="23"/>
        <v>0</v>
      </c>
      <c r="G74" s="3">
        <f t="shared" si="23"/>
        <v>0</v>
      </c>
      <c r="H74" s="3">
        <f t="shared" si="23"/>
        <v>0</v>
      </c>
      <c r="I74" s="3">
        <f t="shared" si="23"/>
        <v>0</v>
      </c>
    </row>
    <row r="75" spans="2:9" x14ac:dyDescent="0.2">
      <c r="B75" s="16" t="s">
        <v>99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f t="shared" ref="H75:H77" si="24">+D75-E75+F75-G75</f>
        <v>0</v>
      </c>
      <c r="I75" s="4">
        <f t="shared" ref="I75:I77" si="25">+C75+H75</f>
        <v>0</v>
      </c>
    </row>
    <row r="76" spans="2:9" x14ac:dyDescent="0.2">
      <c r="B76" s="16" t="s">
        <v>100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f t="shared" si="24"/>
        <v>0</v>
      </c>
      <c r="I76" s="4">
        <f t="shared" si="25"/>
        <v>0</v>
      </c>
    </row>
    <row r="77" spans="2:9" x14ac:dyDescent="0.2">
      <c r="B77" s="16" t="s">
        <v>101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f t="shared" si="24"/>
        <v>0</v>
      </c>
      <c r="I77" s="4">
        <f t="shared" si="25"/>
        <v>0</v>
      </c>
    </row>
    <row r="78" spans="2:9" x14ac:dyDescent="0.2">
      <c r="B78" s="17" t="s">
        <v>102</v>
      </c>
      <c r="C78" s="3">
        <f>SUM(C79:C85)</f>
        <v>0</v>
      </c>
      <c r="D78" s="3">
        <f t="shared" ref="D78:I78" si="26">SUM(D79:D85)</f>
        <v>85045092.169999987</v>
      </c>
      <c r="E78" s="3">
        <f t="shared" si="26"/>
        <v>2691117.72</v>
      </c>
      <c r="F78" s="3">
        <f t="shared" si="26"/>
        <v>0</v>
      </c>
      <c r="G78" s="3">
        <f t="shared" si="26"/>
        <v>0</v>
      </c>
      <c r="H78" s="3">
        <f t="shared" si="26"/>
        <v>82353974.449999988</v>
      </c>
      <c r="I78" s="3">
        <f t="shared" si="26"/>
        <v>82353974.449999988</v>
      </c>
    </row>
    <row r="79" spans="2:9" x14ac:dyDescent="0.2">
      <c r="B79" s="16" t="s">
        <v>103</v>
      </c>
      <c r="C79" s="4">
        <v>0</v>
      </c>
      <c r="D79" s="4">
        <v>0</v>
      </c>
      <c r="E79" s="4">
        <v>0</v>
      </c>
      <c r="F79" s="4">
        <v>0</v>
      </c>
      <c r="G79" s="4">
        <v>0</v>
      </c>
      <c r="H79" s="4">
        <f t="shared" ref="H79:H85" si="27">+D79-E79+F79-G79</f>
        <v>0</v>
      </c>
      <c r="I79" s="4">
        <f t="shared" ref="I79:I85" si="28">+C79+H79</f>
        <v>0</v>
      </c>
    </row>
    <row r="80" spans="2:9" x14ac:dyDescent="0.2">
      <c r="B80" s="16" t="s">
        <v>104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f t="shared" si="27"/>
        <v>0</v>
      </c>
      <c r="I80" s="4">
        <f t="shared" si="28"/>
        <v>0</v>
      </c>
    </row>
    <row r="81" spans="2:9" x14ac:dyDescent="0.2">
      <c r="B81" s="16" t="s">
        <v>105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f t="shared" si="27"/>
        <v>0</v>
      </c>
      <c r="I81" s="4">
        <f t="shared" si="28"/>
        <v>0</v>
      </c>
    </row>
    <row r="82" spans="2:9" x14ac:dyDescent="0.2">
      <c r="B82" s="16" t="s">
        <v>106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f t="shared" si="27"/>
        <v>0</v>
      </c>
      <c r="I82" s="4">
        <f t="shared" si="28"/>
        <v>0</v>
      </c>
    </row>
    <row r="83" spans="2:9" x14ac:dyDescent="0.2">
      <c r="B83" s="16" t="s">
        <v>107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f t="shared" si="27"/>
        <v>0</v>
      </c>
      <c r="I83" s="4">
        <f t="shared" si="28"/>
        <v>0</v>
      </c>
    </row>
    <row r="84" spans="2:9" x14ac:dyDescent="0.2">
      <c r="B84" s="16" t="s">
        <v>108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f t="shared" si="27"/>
        <v>0</v>
      </c>
      <c r="I84" s="4">
        <f t="shared" si="28"/>
        <v>0</v>
      </c>
    </row>
    <row r="85" spans="2:9" x14ac:dyDescent="0.2">
      <c r="B85" s="16" t="s">
        <v>109</v>
      </c>
      <c r="C85" s="4">
        <v>0</v>
      </c>
      <c r="D85" s="4">
        <v>85045092.169999987</v>
      </c>
      <c r="E85" s="4">
        <v>2691117.72</v>
      </c>
      <c r="F85" s="4">
        <v>0</v>
      </c>
      <c r="G85" s="4">
        <v>0</v>
      </c>
      <c r="H85" s="4">
        <f t="shared" si="27"/>
        <v>82353974.449999988</v>
      </c>
      <c r="I85" s="4">
        <f t="shared" si="28"/>
        <v>82353974.449999988</v>
      </c>
    </row>
    <row r="86" spans="2:9" x14ac:dyDescent="0.2">
      <c r="B86" s="10"/>
      <c r="C86" s="4"/>
      <c r="D86" s="4"/>
      <c r="E86" s="4"/>
      <c r="F86" s="4"/>
      <c r="G86" s="4"/>
      <c r="H86" s="4"/>
      <c r="I86" s="4"/>
    </row>
    <row r="87" spans="2:9" x14ac:dyDescent="0.2">
      <c r="B87" s="14" t="s">
        <v>110</v>
      </c>
      <c r="C87" s="3">
        <f>+C88+C96+C106+C116+C126+C136+C140+C148+C152</f>
        <v>0</v>
      </c>
      <c r="D87" s="3">
        <f t="shared" ref="D87" si="29">+D88+D96+D106+D116+D126+D136+D140+D148+D152</f>
        <v>20459216.259999998</v>
      </c>
      <c r="E87" s="3">
        <f t="shared" ref="E87" si="30">+E88+E96+E106+E116+E126+E136+E140+E148+E152</f>
        <v>216931.93</v>
      </c>
      <c r="F87" s="3">
        <f t="shared" ref="F87" si="31">+F88+F96+F106+F116+F126+F136+F140+F148+F152</f>
        <v>0</v>
      </c>
      <c r="G87" s="3">
        <f t="shared" ref="G87" si="32">+G88+G96+G106+G116+G126+G136+G140+G148+G152</f>
        <v>0</v>
      </c>
      <c r="H87" s="3">
        <f>+H88+H96+H106+H116+H126+H136+H140+H148+H152</f>
        <v>20242284.329999998</v>
      </c>
      <c r="I87" s="3">
        <f t="shared" ref="I87" si="33">+I88+I96+I106+I116+I126+I136+I140+I148+I152</f>
        <v>20242284.329999998</v>
      </c>
    </row>
    <row r="88" spans="2:9" x14ac:dyDescent="0.2">
      <c r="B88" s="17" t="s">
        <v>38</v>
      </c>
      <c r="C88" s="3">
        <f>SUM(C89:C95)</f>
        <v>0</v>
      </c>
      <c r="D88" s="3">
        <f t="shared" ref="D88" si="34">SUM(D89:D95)</f>
        <v>0</v>
      </c>
      <c r="E88" s="3">
        <f t="shared" ref="E88" si="35">SUM(E89:E95)</f>
        <v>0</v>
      </c>
      <c r="F88" s="3">
        <f t="shared" ref="F88" si="36">SUM(F89:F95)</f>
        <v>0</v>
      </c>
      <c r="G88" s="3">
        <f t="shared" ref="G88" si="37">SUM(G89:G95)</f>
        <v>0</v>
      </c>
      <c r="H88" s="3">
        <f t="shared" ref="H88" si="38">SUM(H89:H95)</f>
        <v>0</v>
      </c>
      <c r="I88" s="3">
        <f t="shared" ref="I88" si="39">SUM(I89:I95)</f>
        <v>0</v>
      </c>
    </row>
    <row r="89" spans="2:9" x14ac:dyDescent="0.2">
      <c r="B89" s="16" t="s">
        <v>39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f t="shared" ref="H89:H95" si="40">+D89-E89+F89-G89</f>
        <v>0</v>
      </c>
      <c r="I89" s="4">
        <f t="shared" ref="I89:I95" si="41">+C89+H89</f>
        <v>0</v>
      </c>
    </row>
    <row r="90" spans="2:9" x14ac:dyDescent="0.2">
      <c r="B90" s="16" t="s">
        <v>40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f t="shared" si="40"/>
        <v>0</v>
      </c>
      <c r="I90" s="4">
        <f t="shared" si="41"/>
        <v>0</v>
      </c>
    </row>
    <row r="91" spans="2:9" x14ac:dyDescent="0.2">
      <c r="B91" s="16" t="s">
        <v>41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f t="shared" si="40"/>
        <v>0</v>
      </c>
      <c r="I91" s="4">
        <f t="shared" si="41"/>
        <v>0</v>
      </c>
    </row>
    <row r="92" spans="2:9" x14ac:dyDescent="0.2">
      <c r="B92" s="16" t="s">
        <v>42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f t="shared" si="40"/>
        <v>0</v>
      </c>
      <c r="I92" s="4">
        <f t="shared" si="41"/>
        <v>0</v>
      </c>
    </row>
    <row r="93" spans="2:9" x14ac:dyDescent="0.2">
      <c r="B93" s="16" t="s">
        <v>43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f t="shared" si="40"/>
        <v>0</v>
      </c>
      <c r="I93" s="4">
        <f t="shared" si="41"/>
        <v>0</v>
      </c>
    </row>
    <row r="94" spans="2:9" x14ac:dyDescent="0.2">
      <c r="B94" s="16" t="s">
        <v>44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f t="shared" si="40"/>
        <v>0</v>
      </c>
      <c r="I94" s="4">
        <f t="shared" si="41"/>
        <v>0</v>
      </c>
    </row>
    <row r="95" spans="2:9" x14ac:dyDescent="0.2">
      <c r="B95" s="16" t="s">
        <v>45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f t="shared" si="40"/>
        <v>0</v>
      </c>
      <c r="I95" s="4">
        <f t="shared" si="41"/>
        <v>0</v>
      </c>
    </row>
    <row r="96" spans="2:9" x14ac:dyDescent="0.2">
      <c r="B96" s="17" t="s">
        <v>46</v>
      </c>
      <c r="C96" s="3">
        <f>SUM(C97:C105)</f>
        <v>0</v>
      </c>
      <c r="D96" s="3">
        <f t="shared" ref="D96:I96" si="42">SUM(D97:D105)</f>
        <v>0</v>
      </c>
      <c r="E96" s="3">
        <f t="shared" si="42"/>
        <v>0</v>
      </c>
      <c r="F96" s="3">
        <f t="shared" si="42"/>
        <v>0</v>
      </c>
      <c r="G96" s="3">
        <f t="shared" si="42"/>
        <v>0</v>
      </c>
      <c r="H96" s="3">
        <f t="shared" si="42"/>
        <v>0</v>
      </c>
      <c r="I96" s="3">
        <f t="shared" si="42"/>
        <v>0</v>
      </c>
    </row>
    <row r="97" spans="2:9" x14ac:dyDescent="0.2">
      <c r="B97" s="16" t="s">
        <v>47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f t="shared" ref="H97:H105" si="43">+D97-E97+F97-G97</f>
        <v>0</v>
      </c>
      <c r="I97" s="4">
        <f t="shared" ref="I97:I105" si="44">+C97+H97</f>
        <v>0</v>
      </c>
    </row>
    <row r="98" spans="2:9" x14ac:dyDescent="0.2">
      <c r="B98" s="16" t="s">
        <v>48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f t="shared" si="43"/>
        <v>0</v>
      </c>
      <c r="I98" s="4">
        <f t="shared" si="44"/>
        <v>0</v>
      </c>
    </row>
    <row r="99" spans="2:9" x14ac:dyDescent="0.2">
      <c r="B99" s="16" t="s">
        <v>49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f t="shared" si="43"/>
        <v>0</v>
      </c>
      <c r="I99" s="4">
        <f t="shared" si="44"/>
        <v>0</v>
      </c>
    </row>
    <row r="100" spans="2:9" x14ac:dyDescent="0.2">
      <c r="B100" s="16" t="s">
        <v>50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f t="shared" si="43"/>
        <v>0</v>
      </c>
      <c r="I100" s="4">
        <f t="shared" si="44"/>
        <v>0</v>
      </c>
    </row>
    <row r="101" spans="2:9" x14ac:dyDescent="0.2">
      <c r="B101" s="18" t="s">
        <v>51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f t="shared" si="43"/>
        <v>0</v>
      </c>
      <c r="I101" s="4">
        <f t="shared" si="44"/>
        <v>0</v>
      </c>
    </row>
    <row r="102" spans="2:9" x14ac:dyDescent="0.2">
      <c r="B102" s="16" t="s">
        <v>52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f t="shared" si="43"/>
        <v>0</v>
      </c>
      <c r="I102" s="4">
        <f t="shared" si="44"/>
        <v>0</v>
      </c>
    </row>
    <row r="103" spans="2:9" x14ac:dyDescent="0.2">
      <c r="B103" s="16" t="s">
        <v>53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f t="shared" si="43"/>
        <v>0</v>
      </c>
      <c r="I103" s="4">
        <f t="shared" si="44"/>
        <v>0</v>
      </c>
    </row>
    <row r="104" spans="2:9" x14ac:dyDescent="0.2">
      <c r="B104" s="16" t="s">
        <v>54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f t="shared" si="43"/>
        <v>0</v>
      </c>
      <c r="I104" s="4">
        <f t="shared" si="44"/>
        <v>0</v>
      </c>
    </row>
    <row r="105" spans="2:9" x14ac:dyDescent="0.2">
      <c r="B105" s="16" t="s">
        <v>55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f t="shared" si="43"/>
        <v>0</v>
      </c>
      <c r="I105" s="4">
        <f t="shared" si="44"/>
        <v>0</v>
      </c>
    </row>
    <row r="106" spans="2:9" x14ac:dyDescent="0.2">
      <c r="B106" s="17" t="s">
        <v>56</v>
      </c>
      <c r="C106" s="3">
        <f>SUM(C107:C115)</f>
        <v>0</v>
      </c>
      <c r="D106" s="3">
        <f t="shared" ref="D106:I106" si="45">SUM(D107:D115)</f>
        <v>522413.78</v>
      </c>
      <c r="E106" s="3">
        <f t="shared" si="45"/>
        <v>0</v>
      </c>
      <c r="F106" s="3">
        <f t="shared" si="45"/>
        <v>0</v>
      </c>
      <c r="G106" s="3">
        <f t="shared" si="45"/>
        <v>0</v>
      </c>
      <c r="H106" s="3">
        <f t="shared" si="45"/>
        <v>522413.78</v>
      </c>
      <c r="I106" s="3">
        <f t="shared" si="45"/>
        <v>522413.78</v>
      </c>
    </row>
    <row r="107" spans="2:9" x14ac:dyDescent="0.2">
      <c r="B107" s="16" t="s">
        <v>57</v>
      </c>
      <c r="C107" s="4">
        <v>0</v>
      </c>
      <c r="D107" s="4">
        <v>0</v>
      </c>
      <c r="E107" s="4">
        <v>0</v>
      </c>
      <c r="F107" s="4">
        <v>0</v>
      </c>
      <c r="G107" s="4">
        <v>0</v>
      </c>
      <c r="H107" s="4">
        <f t="shared" ref="H107:H115" si="46">+D107-E107+F107-G107</f>
        <v>0</v>
      </c>
      <c r="I107" s="4">
        <f t="shared" ref="I107:I115" si="47">+C107+H107</f>
        <v>0</v>
      </c>
    </row>
    <row r="108" spans="2:9" x14ac:dyDescent="0.2">
      <c r="B108" s="16" t="s">
        <v>58</v>
      </c>
      <c r="C108" s="4">
        <v>0</v>
      </c>
      <c r="D108" s="4">
        <v>522413.78</v>
      </c>
      <c r="E108" s="4">
        <v>0</v>
      </c>
      <c r="F108" s="4">
        <v>0</v>
      </c>
      <c r="G108" s="4">
        <v>0</v>
      </c>
      <c r="H108" s="4">
        <f t="shared" si="46"/>
        <v>522413.78</v>
      </c>
      <c r="I108" s="4">
        <f t="shared" si="47"/>
        <v>522413.78</v>
      </c>
    </row>
    <row r="109" spans="2:9" x14ac:dyDescent="0.2">
      <c r="B109" s="16" t="s">
        <v>59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f t="shared" si="46"/>
        <v>0</v>
      </c>
      <c r="I109" s="4">
        <f t="shared" si="47"/>
        <v>0</v>
      </c>
    </row>
    <row r="110" spans="2:9" x14ac:dyDescent="0.2">
      <c r="B110" s="16" t="s">
        <v>60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f t="shared" si="46"/>
        <v>0</v>
      </c>
      <c r="I110" s="4">
        <f t="shared" si="47"/>
        <v>0</v>
      </c>
    </row>
    <row r="111" spans="2:9" x14ac:dyDescent="0.2">
      <c r="B111" s="16" t="s">
        <v>61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f t="shared" si="46"/>
        <v>0</v>
      </c>
      <c r="I111" s="4">
        <f t="shared" si="47"/>
        <v>0</v>
      </c>
    </row>
    <row r="112" spans="2:9" x14ac:dyDescent="0.2">
      <c r="B112" s="16" t="s">
        <v>62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f t="shared" si="46"/>
        <v>0</v>
      </c>
      <c r="I112" s="4">
        <f t="shared" si="47"/>
        <v>0</v>
      </c>
    </row>
    <row r="113" spans="2:9" x14ac:dyDescent="0.2">
      <c r="B113" s="16" t="s">
        <v>63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f t="shared" si="46"/>
        <v>0</v>
      </c>
      <c r="I113" s="4">
        <f t="shared" si="47"/>
        <v>0</v>
      </c>
    </row>
    <row r="114" spans="2:9" x14ac:dyDescent="0.2">
      <c r="B114" s="16" t="s">
        <v>64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f t="shared" si="46"/>
        <v>0</v>
      </c>
      <c r="I114" s="4">
        <f t="shared" si="47"/>
        <v>0</v>
      </c>
    </row>
    <row r="115" spans="2:9" x14ac:dyDescent="0.2">
      <c r="B115" s="16" t="s">
        <v>65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f t="shared" si="46"/>
        <v>0</v>
      </c>
      <c r="I115" s="4">
        <f t="shared" si="47"/>
        <v>0</v>
      </c>
    </row>
    <row r="116" spans="2:9" x14ac:dyDescent="0.2">
      <c r="B116" s="17" t="s">
        <v>66</v>
      </c>
      <c r="C116" s="3">
        <f>SUM(C117:C125)</f>
        <v>0</v>
      </c>
      <c r="D116" s="3">
        <f t="shared" ref="D116:I116" si="48">SUM(D117:D125)</f>
        <v>298668.84999999998</v>
      </c>
      <c r="E116" s="3">
        <f t="shared" si="48"/>
        <v>150000</v>
      </c>
      <c r="F116" s="3">
        <f t="shared" si="48"/>
        <v>0</v>
      </c>
      <c r="G116" s="3">
        <f t="shared" si="48"/>
        <v>0</v>
      </c>
      <c r="H116" s="3">
        <f t="shared" si="48"/>
        <v>148668.84999999998</v>
      </c>
      <c r="I116" s="3">
        <f t="shared" si="48"/>
        <v>148668.84999999998</v>
      </c>
    </row>
    <row r="117" spans="2:9" x14ac:dyDescent="0.2">
      <c r="B117" s="16" t="s">
        <v>67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f t="shared" ref="H117:H125" si="49">+D117-E117+F117-G117</f>
        <v>0</v>
      </c>
      <c r="I117" s="4">
        <f t="shared" ref="I117:I125" si="50">+C117+H117</f>
        <v>0</v>
      </c>
    </row>
    <row r="118" spans="2:9" x14ac:dyDescent="0.2">
      <c r="B118" s="16" t="s">
        <v>68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f t="shared" si="49"/>
        <v>0</v>
      </c>
      <c r="I118" s="4">
        <f t="shared" si="50"/>
        <v>0</v>
      </c>
    </row>
    <row r="119" spans="2:9" x14ac:dyDescent="0.2">
      <c r="B119" s="16" t="s">
        <v>69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f t="shared" si="49"/>
        <v>0</v>
      </c>
      <c r="I119" s="4">
        <f t="shared" si="50"/>
        <v>0</v>
      </c>
    </row>
    <row r="120" spans="2:9" x14ac:dyDescent="0.2">
      <c r="B120" s="16" t="s">
        <v>70</v>
      </c>
      <c r="C120" s="4">
        <v>0</v>
      </c>
      <c r="D120" s="4">
        <v>298668.84999999998</v>
      </c>
      <c r="E120" s="4">
        <v>150000</v>
      </c>
      <c r="F120" s="4">
        <v>0</v>
      </c>
      <c r="G120" s="4">
        <v>0</v>
      </c>
      <c r="H120" s="4">
        <f t="shared" si="49"/>
        <v>148668.84999999998</v>
      </c>
      <c r="I120" s="4">
        <f t="shared" si="50"/>
        <v>148668.84999999998</v>
      </c>
    </row>
    <row r="121" spans="2:9" x14ac:dyDescent="0.2">
      <c r="B121" s="16" t="s">
        <v>71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f t="shared" si="49"/>
        <v>0</v>
      </c>
      <c r="I121" s="4">
        <f t="shared" si="50"/>
        <v>0</v>
      </c>
    </row>
    <row r="122" spans="2:9" x14ac:dyDescent="0.2">
      <c r="B122" s="16" t="s">
        <v>72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f t="shared" si="49"/>
        <v>0</v>
      </c>
      <c r="I122" s="4">
        <f t="shared" si="50"/>
        <v>0</v>
      </c>
    </row>
    <row r="123" spans="2:9" x14ac:dyDescent="0.2">
      <c r="B123" s="16" t="s">
        <v>73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f t="shared" si="49"/>
        <v>0</v>
      </c>
      <c r="I123" s="4">
        <f t="shared" si="50"/>
        <v>0</v>
      </c>
    </row>
    <row r="124" spans="2:9" x14ac:dyDescent="0.2">
      <c r="B124" s="16" t="s">
        <v>74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f t="shared" si="49"/>
        <v>0</v>
      </c>
      <c r="I124" s="4">
        <f t="shared" si="50"/>
        <v>0</v>
      </c>
    </row>
    <row r="125" spans="2:9" x14ac:dyDescent="0.2">
      <c r="B125" s="16" t="s">
        <v>75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f t="shared" si="49"/>
        <v>0</v>
      </c>
      <c r="I125" s="4">
        <f t="shared" si="50"/>
        <v>0</v>
      </c>
    </row>
    <row r="126" spans="2:9" x14ac:dyDescent="0.2">
      <c r="B126" s="17" t="s">
        <v>76</v>
      </c>
      <c r="C126" s="3">
        <f>SUM(C127:C135)</f>
        <v>0</v>
      </c>
      <c r="D126" s="3">
        <v>0</v>
      </c>
      <c r="E126" s="3">
        <v>0</v>
      </c>
      <c r="F126" s="3">
        <v>0</v>
      </c>
      <c r="G126" s="3">
        <v>0</v>
      </c>
      <c r="H126" s="3">
        <v>0</v>
      </c>
      <c r="I126" s="3">
        <v>0</v>
      </c>
    </row>
    <row r="127" spans="2:9" x14ac:dyDescent="0.2">
      <c r="B127" s="16" t="s">
        <v>77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f t="shared" ref="H127:H135" si="51">+D127-E127+F127-G127</f>
        <v>0</v>
      </c>
      <c r="I127" s="4">
        <f t="shared" ref="I127:I135" si="52">+C127+H127</f>
        <v>0</v>
      </c>
    </row>
    <row r="128" spans="2:9" x14ac:dyDescent="0.2">
      <c r="B128" s="16" t="s">
        <v>78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f t="shared" si="51"/>
        <v>0</v>
      </c>
      <c r="I128" s="4">
        <f t="shared" si="52"/>
        <v>0</v>
      </c>
    </row>
    <row r="129" spans="2:9" x14ac:dyDescent="0.2">
      <c r="B129" s="16" t="s">
        <v>79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f t="shared" si="51"/>
        <v>0</v>
      </c>
      <c r="I129" s="4">
        <f t="shared" si="52"/>
        <v>0</v>
      </c>
    </row>
    <row r="130" spans="2:9" x14ac:dyDescent="0.2">
      <c r="B130" s="16" t="s">
        <v>80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f t="shared" si="51"/>
        <v>0</v>
      </c>
      <c r="I130" s="4">
        <f t="shared" si="52"/>
        <v>0</v>
      </c>
    </row>
    <row r="131" spans="2:9" x14ac:dyDescent="0.2">
      <c r="B131" s="16" t="s">
        <v>81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f t="shared" si="51"/>
        <v>0</v>
      </c>
      <c r="I131" s="4">
        <f t="shared" si="52"/>
        <v>0</v>
      </c>
    </row>
    <row r="132" spans="2:9" x14ac:dyDescent="0.2">
      <c r="B132" s="16" t="s">
        <v>82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f t="shared" si="51"/>
        <v>0</v>
      </c>
      <c r="I132" s="4">
        <f t="shared" si="52"/>
        <v>0</v>
      </c>
    </row>
    <row r="133" spans="2:9" x14ac:dyDescent="0.2">
      <c r="B133" s="16" t="s">
        <v>83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f t="shared" si="51"/>
        <v>0</v>
      </c>
      <c r="I133" s="4">
        <f t="shared" si="52"/>
        <v>0</v>
      </c>
    </row>
    <row r="134" spans="2:9" x14ac:dyDescent="0.2">
      <c r="B134" s="16" t="s">
        <v>84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f t="shared" si="51"/>
        <v>0</v>
      </c>
      <c r="I134" s="4">
        <f t="shared" si="52"/>
        <v>0</v>
      </c>
    </row>
    <row r="135" spans="2:9" x14ac:dyDescent="0.2">
      <c r="B135" s="16" t="s">
        <v>85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f t="shared" si="51"/>
        <v>0</v>
      </c>
      <c r="I135" s="4">
        <f t="shared" si="52"/>
        <v>0</v>
      </c>
    </row>
    <row r="136" spans="2:9" x14ac:dyDescent="0.2">
      <c r="B136" s="17" t="s">
        <v>86</v>
      </c>
      <c r="C136" s="3">
        <f>SUM(C137:C139)</f>
        <v>0</v>
      </c>
      <c r="D136" s="3">
        <f>SUM(D137:D139)</f>
        <v>19638133.629999999</v>
      </c>
      <c r="E136" s="3">
        <f>SUM(E137:E139)</f>
        <v>66931.929999999993</v>
      </c>
      <c r="F136" s="3">
        <f t="shared" ref="F136:I136" si="53">SUM(F137:F139)</f>
        <v>0</v>
      </c>
      <c r="G136" s="3">
        <f t="shared" si="53"/>
        <v>0</v>
      </c>
      <c r="H136" s="3">
        <f t="shared" si="53"/>
        <v>19571201.699999999</v>
      </c>
      <c r="I136" s="3">
        <f t="shared" si="53"/>
        <v>19571201.699999999</v>
      </c>
    </row>
    <row r="137" spans="2:9" x14ac:dyDescent="0.2">
      <c r="B137" s="16" t="s">
        <v>87</v>
      </c>
      <c r="C137" s="4">
        <v>0</v>
      </c>
      <c r="D137" s="4">
        <v>19638133.629999999</v>
      </c>
      <c r="E137" s="4">
        <v>66931.929999999993</v>
      </c>
      <c r="F137" s="4">
        <v>0</v>
      </c>
      <c r="G137" s="4">
        <v>0</v>
      </c>
      <c r="H137" s="4">
        <f t="shared" ref="H137:H139" si="54">+D137-E137+F137-G137</f>
        <v>19571201.699999999</v>
      </c>
      <c r="I137" s="4">
        <f t="shared" ref="I137:I139" si="55">+C137+H137</f>
        <v>19571201.699999999</v>
      </c>
    </row>
    <row r="138" spans="2:9" x14ac:dyDescent="0.2">
      <c r="B138" s="16" t="s">
        <v>88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f>+D138-E138+F138-G138</f>
        <v>0</v>
      </c>
      <c r="I138" s="4">
        <f t="shared" si="55"/>
        <v>0</v>
      </c>
    </row>
    <row r="139" spans="2:9" x14ac:dyDescent="0.2">
      <c r="B139" s="16" t="s">
        <v>89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f t="shared" si="54"/>
        <v>0</v>
      </c>
      <c r="I139" s="4">
        <f t="shared" si="55"/>
        <v>0</v>
      </c>
    </row>
    <row r="140" spans="2:9" x14ac:dyDescent="0.2">
      <c r="B140" s="17" t="s">
        <v>90</v>
      </c>
      <c r="C140" s="3">
        <f>SUM(C141:C147)</f>
        <v>0</v>
      </c>
      <c r="D140" s="3">
        <f t="shared" ref="D140:I140" si="56">SUM(D141:D147)</f>
        <v>0</v>
      </c>
      <c r="E140" s="3">
        <f t="shared" si="56"/>
        <v>0</v>
      </c>
      <c r="F140" s="3">
        <f t="shared" si="56"/>
        <v>0</v>
      </c>
      <c r="G140" s="3">
        <f t="shared" si="56"/>
        <v>0</v>
      </c>
      <c r="H140" s="3">
        <f t="shared" si="56"/>
        <v>0</v>
      </c>
      <c r="I140" s="3">
        <f t="shared" si="56"/>
        <v>0</v>
      </c>
    </row>
    <row r="141" spans="2:9" x14ac:dyDescent="0.2">
      <c r="B141" s="16" t="s">
        <v>91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f t="shared" ref="H141:H147" si="57">+D141-E141+F141-G141</f>
        <v>0</v>
      </c>
      <c r="I141" s="4">
        <f t="shared" ref="I141:I147" si="58">+C141+H141</f>
        <v>0</v>
      </c>
    </row>
    <row r="142" spans="2:9" x14ac:dyDescent="0.2">
      <c r="B142" s="16" t="s">
        <v>92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f t="shared" si="57"/>
        <v>0</v>
      </c>
      <c r="I142" s="4">
        <f t="shared" si="58"/>
        <v>0</v>
      </c>
    </row>
    <row r="143" spans="2:9" x14ac:dyDescent="0.2">
      <c r="B143" s="16" t="s">
        <v>93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f t="shared" si="57"/>
        <v>0</v>
      </c>
      <c r="I143" s="4">
        <f t="shared" si="58"/>
        <v>0</v>
      </c>
    </row>
    <row r="144" spans="2:9" x14ac:dyDescent="0.2">
      <c r="B144" s="16" t="s">
        <v>94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f t="shared" si="57"/>
        <v>0</v>
      </c>
      <c r="I144" s="4">
        <f t="shared" si="58"/>
        <v>0</v>
      </c>
    </row>
    <row r="145" spans="2:9" x14ac:dyDescent="0.2">
      <c r="B145" s="16" t="s">
        <v>95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f t="shared" si="57"/>
        <v>0</v>
      </c>
      <c r="I145" s="4">
        <f t="shared" si="58"/>
        <v>0</v>
      </c>
    </row>
    <row r="146" spans="2:9" x14ac:dyDescent="0.2">
      <c r="B146" s="16" t="s">
        <v>96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f t="shared" si="57"/>
        <v>0</v>
      </c>
      <c r="I146" s="4">
        <f t="shared" si="58"/>
        <v>0</v>
      </c>
    </row>
    <row r="147" spans="2:9" x14ac:dyDescent="0.2">
      <c r="B147" s="16" t="s">
        <v>97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f t="shared" si="57"/>
        <v>0</v>
      </c>
      <c r="I147" s="4">
        <f t="shared" si="58"/>
        <v>0</v>
      </c>
    </row>
    <row r="148" spans="2:9" x14ac:dyDescent="0.2">
      <c r="B148" s="17" t="s">
        <v>98</v>
      </c>
      <c r="C148" s="3">
        <f>SUM(C149:C151)</f>
        <v>0</v>
      </c>
      <c r="D148" s="3">
        <f t="shared" ref="D148:I148" si="59">SUM(D149:D151)</f>
        <v>0</v>
      </c>
      <c r="E148" s="3">
        <f t="shared" si="59"/>
        <v>0</v>
      </c>
      <c r="F148" s="3">
        <f t="shared" si="59"/>
        <v>0</v>
      </c>
      <c r="G148" s="3">
        <f t="shared" si="59"/>
        <v>0</v>
      </c>
      <c r="H148" s="3">
        <f t="shared" si="59"/>
        <v>0</v>
      </c>
      <c r="I148" s="3">
        <f t="shared" si="59"/>
        <v>0</v>
      </c>
    </row>
    <row r="149" spans="2:9" x14ac:dyDescent="0.2">
      <c r="B149" s="16" t="s">
        <v>99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f t="shared" ref="H149:H151" si="60">+D149-E149+F149-G149</f>
        <v>0</v>
      </c>
      <c r="I149" s="4">
        <f t="shared" ref="I149:I151" si="61">+C149+H149</f>
        <v>0</v>
      </c>
    </row>
    <row r="150" spans="2:9" x14ac:dyDescent="0.2">
      <c r="B150" s="16" t="s">
        <v>100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f t="shared" si="60"/>
        <v>0</v>
      </c>
      <c r="I150" s="4">
        <f t="shared" si="61"/>
        <v>0</v>
      </c>
    </row>
    <row r="151" spans="2:9" x14ac:dyDescent="0.2">
      <c r="B151" s="16" t="s">
        <v>101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f t="shared" si="60"/>
        <v>0</v>
      </c>
      <c r="I151" s="4">
        <f t="shared" si="61"/>
        <v>0</v>
      </c>
    </row>
    <row r="152" spans="2:9" x14ac:dyDescent="0.2">
      <c r="B152" s="17" t="s">
        <v>102</v>
      </c>
      <c r="C152" s="3">
        <f>SUM(C153:C159)</f>
        <v>0</v>
      </c>
      <c r="D152" s="3">
        <f t="shared" ref="D152:I152" si="62">SUM(D153:D159)</f>
        <v>0</v>
      </c>
      <c r="E152" s="3">
        <f t="shared" si="62"/>
        <v>0</v>
      </c>
      <c r="F152" s="3">
        <f t="shared" si="62"/>
        <v>0</v>
      </c>
      <c r="G152" s="3">
        <f t="shared" si="62"/>
        <v>0</v>
      </c>
      <c r="H152" s="3">
        <f t="shared" si="62"/>
        <v>0</v>
      </c>
      <c r="I152" s="3">
        <f t="shared" si="62"/>
        <v>0</v>
      </c>
    </row>
    <row r="153" spans="2:9" x14ac:dyDescent="0.2">
      <c r="B153" s="16" t="s">
        <v>103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f t="shared" ref="H153:H159" si="63">+D153-E153+F153-G153</f>
        <v>0</v>
      </c>
      <c r="I153" s="4">
        <f t="shared" ref="I153:I159" si="64">+C153+H153</f>
        <v>0</v>
      </c>
    </row>
    <row r="154" spans="2:9" x14ac:dyDescent="0.2">
      <c r="B154" s="16" t="s">
        <v>104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f t="shared" si="63"/>
        <v>0</v>
      </c>
      <c r="I154" s="4">
        <f t="shared" si="64"/>
        <v>0</v>
      </c>
    </row>
    <row r="155" spans="2:9" x14ac:dyDescent="0.2">
      <c r="B155" s="16" t="s">
        <v>105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f t="shared" si="63"/>
        <v>0</v>
      </c>
      <c r="I155" s="4">
        <f t="shared" si="64"/>
        <v>0</v>
      </c>
    </row>
    <row r="156" spans="2:9" x14ac:dyDescent="0.2">
      <c r="B156" s="18" t="s">
        <v>106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f t="shared" si="63"/>
        <v>0</v>
      </c>
      <c r="I156" s="4">
        <f t="shared" si="64"/>
        <v>0</v>
      </c>
    </row>
    <row r="157" spans="2:9" x14ac:dyDescent="0.2">
      <c r="B157" s="16" t="s">
        <v>107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f t="shared" si="63"/>
        <v>0</v>
      </c>
      <c r="I157" s="4">
        <f t="shared" si="64"/>
        <v>0</v>
      </c>
    </row>
    <row r="158" spans="2:9" x14ac:dyDescent="0.2">
      <c r="B158" s="16" t="s">
        <v>108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f t="shared" si="63"/>
        <v>0</v>
      </c>
      <c r="I158" s="4">
        <f t="shared" si="64"/>
        <v>0</v>
      </c>
    </row>
    <row r="159" spans="2:9" x14ac:dyDescent="0.2">
      <c r="B159" s="16" t="s">
        <v>109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f t="shared" si="63"/>
        <v>0</v>
      </c>
      <c r="I159" s="4">
        <f t="shared" si="64"/>
        <v>0</v>
      </c>
    </row>
    <row r="160" spans="2:9" x14ac:dyDescent="0.2">
      <c r="B160" s="11"/>
      <c r="C160" s="5"/>
      <c r="D160" s="5"/>
      <c r="E160" s="5"/>
      <c r="F160" s="5"/>
      <c r="G160" s="5"/>
      <c r="H160" s="5"/>
      <c r="I160" s="5"/>
    </row>
    <row r="161" spans="2:9" x14ac:dyDescent="0.2">
      <c r="B161" s="15" t="s">
        <v>111</v>
      </c>
      <c r="C161" s="6">
        <f>+C13+C87</f>
        <v>308636530.99999988</v>
      </c>
      <c r="D161" s="6">
        <f t="shared" ref="D161:I161" si="65">+D13+D87</f>
        <v>108988285.24999997</v>
      </c>
      <c r="E161" s="6">
        <f t="shared" si="65"/>
        <v>3408049.6500000004</v>
      </c>
      <c r="F161" s="6">
        <f t="shared" si="65"/>
        <v>64387838.110000007</v>
      </c>
      <c r="G161" s="6">
        <f t="shared" si="65"/>
        <v>64387838.110000007</v>
      </c>
      <c r="H161" s="6">
        <f t="shared" si="65"/>
        <v>105580235.59999999</v>
      </c>
      <c r="I161" s="6">
        <f t="shared" si="65"/>
        <v>414216766.59999996</v>
      </c>
    </row>
    <row r="162" spans="2:9" x14ac:dyDescent="0.2">
      <c r="B162" s="12"/>
      <c r="C162" s="7"/>
      <c r="D162" s="7"/>
      <c r="E162" s="7"/>
      <c r="F162" s="7"/>
      <c r="G162" s="7"/>
      <c r="H162" s="7"/>
      <c r="I162" s="7"/>
    </row>
    <row r="164" spans="2:9" x14ac:dyDescent="0.2">
      <c r="D164" s="71"/>
    </row>
    <row r="171" spans="2:9" x14ac:dyDescent="0.2">
      <c r="H171" s="71"/>
    </row>
  </sheetData>
  <protectedRanges>
    <protectedRange sqref="C13:I13 C87:I87" name="Rango1_2"/>
  </protectedRanges>
  <mergeCells count="9">
    <mergeCell ref="B8:I8"/>
    <mergeCell ref="B9:I9"/>
    <mergeCell ref="B10:I10"/>
    <mergeCell ref="D11:H11"/>
    <mergeCell ref="B1:D1"/>
    <mergeCell ref="B2:D2"/>
    <mergeCell ref="B3:D3"/>
    <mergeCell ref="B6:I6"/>
    <mergeCell ref="B7:I7"/>
  </mergeCells>
  <pageMargins left="0.7" right="0.7" top="0.75" bottom="0.75" header="0.3" footer="0.3"/>
  <ignoredErrors>
    <ignoredError sqref="C13:I14 C21:I22 H15:I20 C25:I25 H23:I24 C30:I30 H26:I29 C32:I32 H31:I31 C42:I45 H33:I41 C47:I52 H46:I46 C54:I54 H53:I53 C57:I57 H55:I55 H56:I56 C59:I59 H58:I58 C61:I62 H60:I60 C64:I64 H63:I63 C66:I72 H65:I65 C74:I84 H73:I73 C86:I107 H85:I85 C109:I119 H108:I108 C121:I136 H120:I120 C138:I162 H137:I137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7ED36-AEDE-4F53-ACE3-5C39F056F317}">
  <dimension ref="A1:F34"/>
  <sheetViews>
    <sheetView showGridLines="0" workbookViewId="0">
      <selection activeCell="F32" sqref="F32"/>
    </sheetView>
  </sheetViews>
  <sheetFormatPr baseColWidth="10" defaultColWidth="12" defaultRowHeight="11.25" x14ac:dyDescent="0.2"/>
  <cols>
    <col min="1" max="1" width="2.83203125" style="1" customWidth="1"/>
    <col min="2" max="2" width="11.6640625" style="1" customWidth="1"/>
    <col min="3" max="3" width="85" style="1" bestFit="1" customWidth="1"/>
    <col min="4" max="4" width="18.5" style="1" customWidth="1"/>
    <col min="5" max="5" width="15" style="1" customWidth="1"/>
    <col min="6" max="6" width="16.33203125" style="1" customWidth="1"/>
    <col min="7" max="16384" width="12" style="1"/>
  </cols>
  <sheetData>
    <row r="1" spans="1:6" x14ac:dyDescent="0.2">
      <c r="B1" s="72" t="str">
        <f>'Notas de Disciplina Financiera'!A1</f>
        <v>Sistema Municipal de Agua Potable y Alcantarillado de Guanajuato</v>
      </c>
      <c r="C1" s="72"/>
      <c r="D1" s="72"/>
      <c r="E1" s="41" t="s">
        <v>0</v>
      </c>
      <c r="F1" s="42">
        <f>'Notas de Disciplina Financiera'!D1</f>
        <v>2025</v>
      </c>
    </row>
    <row r="2" spans="1:6" x14ac:dyDescent="0.2">
      <c r="B2" s="72" t="s">
        <v>1</v>
      </c>
      <c r="C2" s="72"/>
      <c r="D2" s="72"/>
      <c r="E2" s="41" t="s">
        <v>2</v>
      </c>
      <c r="F2" s="42" t="str">
        <f>'Notas de Disciplina Financiera'!D2</f>
        <v>Anual</v>
      </c>
    </row>
    <row r="3" spans="1:6" x14ac:dyDescent="0.2">
      <c r="B3" s="72" t="str">
        <f>'Notas de Disciplina Financiera'!A3</f>
        <v>Correspondiente del 01 de enero al 31 de diciembre de 2025</v>
      </c>
      <c r="C3" s="72"/>
      <c r="D3" s="72"/>
      <c r="E3" s="41" t="s">
        <v>3</v>
      </c>
      <c r="F3" s="42" t="str">
        <f>'Notas de Disciplina Financiera'!D3</f>
        <v>Cuenta Pública</v>
      </c>
    </row>
    <row r="5" spans="1:6" ht="12" thickBot="1" x14ac:dyDescent="0.25">
      <c r="C5" s="44" t="s">
        <v>112</v>
      </c>
    </row>
    <row r="6" spans="1:6" x14ac:dyDescent="0.2">
      <c r="B6" s="81" t="str">
        <f>B1</f>
        <v>Sistema Municipal de Agua Potable y Alcantarillado de Guanajuato</v>
      </c>
      <c r="C6" s="82"/>
      <c r="D6" s="82"/>
      <c r="E6" s="82"/>
      <c r="F6" s="83"/>
    </row>
    <row r="7" spans="1:6" x14ac:dyDescent="0.2">
      <c r="B7" s="84" t="s">
        <v>113</v>
      </c>
      <c r="C7" s="85"/>
      <c r="D7" s="85"/>
      <c r="E7" s="85"/>
      <c r="F7" s="86"/>
    </row>
    <row r="8" spans="1:6" x14ac:dyDescent="0.2">
      <c r="B8" s="87" t="s">
        <v>152</v>
      </c>
      <c r="C8" s="88"/>
      <c r="D8" s="88"/>
      <c r="E8" s="88"/>
      <c r="F8" s="89"/>
    </row>
    <row r="9" spans="1:6" ht="22.5" x14ac:dyDescent="0.2">
      <c r="B9" s="79" t="s">
        <v>114</v>
      </c>
      <c r="C9" s="80" t="s">
        <v>115</v>
      </c>
      <c r="D9" s="67" t="s">
        <v>116</v>
      </c>
      <c r="E9" s="67" t="s">
        <v>117</v>
      </c>
      <c r="F9" s="68" t="s">
        <v>118</v>
      </c>
    </row>
    <row r="10" spans="1:6" x14ac:dyDescent="0.2">
      <c r="A10" s="43"/>
      <c r="B10" s="79"/>
      <c r="C10" s="80"/>
      <c r="D10" s="67" t="s">
        <v>119</v>
      </c>
      <c r="E10" s="67" t="s">
        <v>120</v>
      </c>
      <c r="F10" s="68" t="s">
        <v>121</v>
      </c>
    </row>
    <row r="11" spans="1:6" x14ac:dyDescent="0.2">
      <c r="B11" s="53"/>
      <c r="C11" s="54" t="s">
        <v>122</v>
      </c>
      <c r="D11" s="55">
        <f>SUM(D12:D20)</f>
        <v>315531269.3499999</v>
      </c>
      <c r="E11" s="55">
        <f t="shared" ref="E11:F11" si="0">SUM(E12:E20)</f>
        <v>301952256.54999989</v>
      </c>
      <c r="F11" s="56">
        <f t="shared" si="0"/>
        <v>13579012.800000057</v>
      </c>
    </row>
    <row r="12" spans="1:6" x14ac:dyDescent="0.2">
      <c r="B12" s="57">
        <v>1000</v>
      </c>
      <c r="C12" s="58" t="s">
        <v>123</v>
      </c>
      <c r="D12" s="59">
        <v>108664277.55999997</v>
      </c>
      <c r="E12" s="59">
        <v>106640677.17999996</v>
      </c>
      <c r="F12" s="60">
        <f>+D12-E12</f>
        <v>2023600.3800000101</v>
      </c>
    </row>
    <row r="13" spans="1:6" x14ac:dyDescent="0.2">
      <c r="B13" s="57">
        <v>2000</v>
      </c>
      <c r="C13" s="58" t="s">
        <v>124</v>
      </c>
      <c r="D13" s="59">
        <v>51321569.279999994</v>
      </c>
      <c r="E13" s="59">
        <v>49059799.639999993</v>
      </c>
      <c r="F13" s="60">
        <f t="shared" ref="F13:F20" si="1">+D13-E13</f>
        <v>2261769.6400000006</v>
      </c>
    </row>
    <row r="14" spans="1:6" x14ac:dyDescent="0.2">
      <c r="B14" s="57">
        <v>3000</v>
      </c>
      <c r="C14" s="58" t="s">
        <v>125</v>
      </c>
      <c r="D14" s="59">
        <v>89831510.169999972</v>
      </c>
      <c r="E14" s="59">
        <v>87031240.939999923</v>
      </c>
      <c r="F14" s="60">
        <f t="shared" si="1"/>
        <v>2800269.2300000489</v>
      </c>
    </row>
    <row r="15" spans="1:6" x14ac:dyDescent="0.2">
      <c r="B15" s="57">
        <v>4000</v>
      </c>
      <c r="C15" s="58" t="s">
        <v>126</v>
      </c>
      <c r="D15" s="59">
        <v>324871</v>
      </c>
      <c r="E15" s="59">
        <v>324871</v>
      </c>
      <c r="F15" s="60">
        <f t="shared" si="1"/>
        <v>0</v>
      </c>
    </row>
    <row r="16" spans="1:6" x14ac:dyDescent="0.2">
      <c r="B16" s="57">
        <v>5000</v>
      </c>
      <c r="C16" s="58" t="s">
        <v>127</v>
      </c>
      <c r="D16" s="59">
        <v>1410999.0000000005</v>
      </c>
      <c r="E16" s="59">
        <v>1410999.0000000005</v>
      </c>
      <c r="F16" s="60">
        <f t="shared" si="1"/>
        <v>0</v>
      </c>
    </row>
    <row r="17" spans="2:6" x14ac:dyDescent="0.2">
      <c r="B17" s="57">
        <v>6000</v>
      </c>
      <c r="C17" s="58" t="s">
        <v>128</v>
      </c>
      <c r="D17" s="59">
        <v>13849343.24</v>
      </c>
      <c r="E17" s="59">
        <v>7954596.2399999993</v>
      </c>
      <c r="F17" s="60">
        <f t="shared" si="1"/>
        <v>5894747.0000000009</v>
      </c>
    </row>
    <row r="18" spans="2:6" x14ac:dyDescent="0.2">
      <c r="B18" s="57">
        <v>7000</v>
      </c>
      <c r="C18" s="58" t="s">
        <v>129</v>
      </c>
      <c r="D18" s="59">
        <v>0</v>
      </c>
      <c r="E18" s="59">
        <v>0</v>
      </c>
      <c r="F18" s="60">
        <f t="shared" si="1"/>
        <v>0</v>
      </c>
    </row>
    <row r="19" spans="2:6" x14ac:dyDescent="0.2">
      <c r="B19" s="57">
        <v>8000</v>
      </c>
      <c r="C19" s="58" t="s">
        <v>130</v>
      </c>
      <c r="D19" s="59">
        <v>0</v>
      </c>
      <c r="E19" s="59">
        <v>0</v>
      </c>
      <c r="F19" s="60">
        <f t="shared" si="1"/>
        <v>0</v>
      </c>
    </row>
    <row r="20" spans="2:6" x14ac:dyDescent="0.2">
      <c r="B20" s="57">
        <v>9000</v>
      </c>
      <c r="C20" s="58" t="s">
        <v>131</v>
      </c>
      <c r="D20" s="59">
        <v>50128699.099999994</v>
      </c>
      <c r="E20" s="59">
        <v>49530072.549999997</v>
      </c>
      <c r="F20" s="60">
        <f t="shared" si="1"/>
        <v>598626.54999999702</v>
      </c>
    </row>
    <row r="21" spans="2:6" x14ac:dyDescent="0.2">
      <c r="B21" s="57"/>
      <c r="C21" s="61" t="s">
        <v>132</v>
      </c>
      <c r="D21" s="62">
        <f>SUM(D22:D30)</f>
        <v>20242284.329999998</v>
      </c>
      <c r="E21" s="62">
        <f t="shared" ref="E21" si="2">SUM(E22:E30)</f>
        <v>10767264.940000001</v>
      </c>
      <c r="F21" s="63">
        <f>SUM(F22:F30)</f>
        <v>9475019.3899999987</v>
      </c>
    </row>
    <row r="22" spans="2:6" x14ac:dyDescent="0.2">
      <c r="B22" s="57">
        <v>1000</v>
      </c>
      <c r="C22" s="58" t="s">
        <v>123</v>
      </c>
      <c r="D22" s="59">
        <v>0</v>
      </c>
      <c r="E22" s="59">
        <v>0</v>
      </c>
      <c r="F22" s="60">
        <f>+D22-E22</f>
        <v>0</v>
      </c>
    </row>
    <row r="23" spans="2:6" x14ac:dyDescent="0.2">
      <c r="B23" s="57">
        <v>2000</v>
      </c>
      <c r="C23" s="58" t="s">
        <v>124</v>
      </c>
      <c r="D23" s="59">
        <v>0</v>
      </c>
      <c r="E23" s="59">
        <v>0</v>
      </c>
      <c r="F23" s="60">
        <f t="shared" ref="F23:F30" si="3">+D23-E23</f>
        <v>0</v>
      </c>
    </row>
    <row r="24" spans="2:6" x14ac:dyDescent="0.2">
      <c r="B24" s="57">
        <v>3000</v>
      </c>
      <c r="C24" s="58" t="s">
        <v>125</v>
      </c>
      <c r="D24" s="59">
        <v>522413.78</v>
      </c>
      <c r="E24" s="59">
        <v>522413.78</v>
      </c>
      <c r="F24" s="60">
        <f t="shared" si="3"/>
        <v>0</v>
      </c>
    </row>
    <row r="25" spans="2:6" x14ac:dyDescent="0.2">
      <c r="B25" s="57">
        <v>4000</v>
      </c>
      <c r="C25" s="58" t="s">
        <v>126</v>
      </c>
      <c r="D25" s="59">
        <v>148668.85</v>
      </c>
      <c r="E25" s="59">
        <v>148668.85</v>
      </c>
      <c r="F25" s="60">
        <f t="shared" si="3"/>
        <v>0</v>
      </c>
    </row>
    <row r="26" spans="2:6" x14ac:dyDescent="0.2">
      <c r="B26" s="57">
        <v>5000</v>
      </c>
      <c r="C26" s="58" t="s">
        <v>127</v>
      </c>
      <c r="D26" s="59">
        <v>0</v>
      </c>
      <c r="E26" s="59">
        <v>0</v>
      </c>
      <c r="F26" s="60">
        <f t="shared" si="3"/>
        <v>0</v>
      </c>
    </row>
    <row r="27" spans="2:6" x14ac:dyDescent="0.2">
      <c r="B27" s="57">
        <v>6000</v>
      </c>
      <c r="C27" s="58" t="s">
        <v>128</v>
      </c>
      <c r="D27" s="59">
        <v>19571201.699999999</v>
      </c>
      <c r="E27" s="59">
        <v>10096182.310000001</v>
      </c>
      <c r="F27" s="60">
        <f t="shared" si="3"/>
        <v>9475019.3899999987</v>
      </c>
    </row>
    <row r="28" spans="2:6" x14ac:dyDescent="0.2">
      <c r="B28" s="57">
        <v>7000</v>
      </c>
      <c r="C28" s="58" t="s">
        <v>129</v>
      </c>
      <c r="D28" s="59">
        <v>0</v>
      </c>
      <c r="E28" s="59">
        <v>0</v>
      </c>
      <c r="F28" s="60">
        <f t="shared" si="3"/>
        <v>0</v>
      </c>
    </row>
    <row r="29" spans="2:6" x14ac:dyDescent="0.2">
      <c r="B29" s="57">
        <v>8000</v>
      </c>
      <c r="C29" s="58" t="s">
        <v>130</v>
      </c>
      <c r="D29" s="59">
        <v>0</v>
      </c>
      <c r="E29" s="59">
        <v>0</v>
      </c>
      <c r="F29" s="60">
        <f t="shared" si="3"/>
        <v>0</v>
      </c>
    </row>
    <row r="30" spans="2:6" x14ac:dyDescent="0.2">
      <c r="B30" s="64">
        <v>9000</v>
      </c>
      <c r="C30" s="65" t="s">
        <v>131</v>
      </c>
      <c r="D30" s="66">
        <v>0</v>
      </c>
      <c r="E30" s="66">
        <v>0</v>
      </c>
      <c r="F30" s="60">
        <f t="shared" si="3"/>
        <v>0</v>
      </c>
    </row>
    <row r="31" spans="2:6" ht="12" thickBot="1" x14ac:dyDescent="0.25">
      <c r="B31" s="49"/>
      <c r="C31" s="50" t="s">
        <v>35</v>
      </c>
      <c r="D31" s="51">
        <f>D11+D21</f>
        <v>335773553.67999989</v>
      </c>
      <c r="E31" s="51">
        <f t="shared" ref="E31:F31" si="4">E11+E21</f>
        <v>312719521.48999989</v>
      </c>
      <c r="F31" s="52">
        <f t="shared" si="4"/>
        <v>23054032.190000057</v>
      </c>
    </row>
    <row r="33" spans="3:3" x14ac:dyDescent="0.2">
      <c r="C33" s="70" t="s">
        <v>133</v>
      </c>
    </row>
    <row r="34" spans="3:3" x14ac:dyDescent="0.2">
      <c r="C34" s="69" t="s">
        <v>134</v>
      </c>
    </row>
  </sheetData>
  <mergeCells count="8">
    <mergeCell ref="B9:B10"/>
    <mergeCell ref="C9:C10"/>
    <mergeCell ref="B1:D1"/>
    <mergeCell ref="B2:D2"/>
    <mergeCell ref="B3:D3"/>
    <mergeCell ref="B6:F6"/>
    <mergeCell ref="B7:F7"/>
    <mergeCell ref="B8:F8"/>
  </mergeCells>
  <hyperlinks>
    <hyperlink ref="C33" location="'NDF-03 (I)'!B30" display="Favor de ver el instructivo de esta nota (NDF-03):" xr:uid="{BDCBC3C6-28DF-40CD-AACA-A522797C3CB5}"/>
  </hyperlinks>
  <pageMargins left="0.7" right="0.7" top="0.75" bottom="0.75" header="0.3" footer="0.3"/>
  <ignoredErrors>
    <ignoredError sqref="D21:E21" formulaRange="1"/>
    <ignoredError sqref="F21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50919-5250-4BAD-A2AE-83735BD99FFC}">
  <dimension ref="A1:F16"/>
  <sheetViews>
    <sheetView showGridLines="0" workbookViewId="0">
      <selection activeCell="B3" sqref="B3:D3"/>
    </sheetView>
  </sheetViews>
  <sheetFormatPr baseColWidth="10" defaultColWidth="12" defaultRowHeight="11.25" x14ac:dyDescent="0.2"/>
  <cols>
    <col min="1" max="1" width="2.832031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2" t="str">
        <f>'Notas de Disciplina Financiera'!A1</f>
        <v>Sistema Municipal de Agua Potable y Alcantarillado de Guanajuato</v>
      </c>
      <c r="C1" s="72"/>
      <c r="D1" s="72"/>
      <c r="E1" s="41" t="s">
        <v>0</v>
      </c>
      <c r="F1" s="42">
        <f>'Notas de Disciplina Financiera'!D1</f>
        <v>2025</v>
      </c>
    </row>
    <row r="2" spans="1:6" x14ac:dyDescent="0.2">
      <c r="B2" s="72" t="s">
        <v>1</v>
      </c>
      <c r="C2" s="72"/>
      <c r="D2" s="72"/>
      <c r="E2" s="41" t="s">
        <v>2</v>
      </c>
      <c r="F2" s="42" t="str">
        <f>'Notas de Disciplina Financiera'!D2</f>
        <v>Anual</v>
      </c>
    </row>
    <row r="3" spans="1:6" x14ac:dyDescent="0.2">
      <c r="B3" s="72" t="str">
        <f>'Notas de Disciplina Financiera'!A3</f>
        <v>Correspondiente del 01 de enero al 31 de diciembre de 2025</v>
      </c>
      <c r="C3" s="72"/>
      <c r="D3" s="72"/>
      <c r="E3" s="41" t="s">
        <v>3</v>
      </c>
      <c r="F3" s="42" t="str">
        <f>'Notas de Disciplina Financiera'!D3</f>
        <v>Cuenta Pública</v>
      </c>
    </row>
    <row r="5" spans="1:6" x14ac:dyDescent="0.2">
      <c r="B5" s="44"/>
      <c r="C5" s="44" t="s">
        <v>15</v>
      </c>
    </row>
    <row r="7" spans="1:6" x14ac:dyDescent="0.2">
      <c r="B7" s="1" t="s">
        <v>135</v>
      </c>
    </row>
    <row r="8" spans="1:6" x14ac:dyDescent="0.2">
      <c r="B8" s="46" t="s">
        <v>136</v>
      </c>
    </row>
    <row r="9" spans="1:6" x14ac:dyDescent="0.2">
      <c r="A9" s="43"/>
      <c r="B9" s="48" t="s">
        <v>137</v>
      </c>
    </row>
    <row r="10" spans="1:6" x14ac:dyDescent="0.2">
      <c r="B10" s="48" t="s">
        <v>138</v>
      </c>
    </row>
    <row r="13" spans="1:6" x14ac:dyDescent="0.2">
      <c r="C13" s="70" t="s">
        <v>139</v>
      </c>
    </row>
    <row r="14" spans="1:6" x14ac:dyDescent="0.2">
      <c r="C14" s="69" t="s">
        <v>140</v>
      </c>
    </row>
    <row r="16" spans="1:6" x14ac:dyDescent="0.2">
      <c r="B16" s="44" t="s">
        <v>148</v>
      </c>
    </row>
  </sheetData>
  <mergeCells count="3">
    <mergeCell ref="B1:D1"/>
    <mergeCell ref="B2:D2"/>
    <mergeCell ref="B3:D3"/>
  </mergeCells>
  <hyperlinks>
    <hyperlink ref="C13" location="'NDF-04 (I)'!B24" display="Favor de ver el instructivo de esta nota (NDF-03):" xr:uid="{5BDB4525-53D7-4047-9D99-509FDB9DD557}"/>
  </hyperlink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D2AB7-07D0-47F7-9A78-CBE9A01669A0}">
  <dimension ref="A1:F16"/>
  <sheetViews>
    <sheetView showGridLines="0" workbookViewId="0">
      <selection activeCell="B16" sqref="B16"/>
    </sheetView>
  </sheetViews>
  <sheetFormatPr baseColWidth="10" defaultColWidth="12" defaultRowHeight="11.25" x14ac:dyDescent="0.2"/>
  <cols>
    <col min="1" max="1" width="2.832031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2" t="str">
        <f>'Notas de Disciplina Financiera'!A1</f>
        <v>Sistema Municipal de Agua Potable y Alcantarillado de Guanajuato</v>
      </c>
      <c r="C1" s="72"/>
      <c r="D1" s="72"/>
      <c r="E1" s="41" t="s">
        <v>0</v>
      </c>
      <c r="F1" s="42">
        <f>'Notas de Disciplina Financiera'!D1</f>
        <v>2025</v>
      </c>
    </row>
    <row r="2" spans="1:6" x14ac:dyDescent="0.2">
      <c r="B2" s="72" t="s">
        <v>1</v>
      </c>
      <c r="C2" s="72"/>
      <c r="D2" s="72"/>
      <c r="E2" s="41" t="s">
        <v>2</v>
      </c>
      <c r="F2" s="42" t="str">
        <f>'Notas de Disciplina Financiera'!D2</f>
        <v>Anual</v>
      </c>
    </row>
    <row r="3" spans="1:6" x14ac:dyDescent="0.2">
      <c r="B3" s="72" t="str">
        <f>'Notas de Disciplina Financiera'!A3</f>
        <v>Correspondiente del 01 de enero al 31 de diciembre de 2025</v>
      </c>
      <c r="C3" s="72"/>
      <c r="D3" s="72"/>
      <c r="E3" s="41" t="s">
        <v>3</v>
      </c>
      <c r="F3" s="42" t="str">
        <f>'Notas de Disciplina Financiera'!D3</f>
        <v>Cuenta Pública</v>
      </c>
    </row>
    <row r="5" spans="1:6" x14ac:dyDescent="0.2">
      <c r="B5" s="44"/>
      <c r="C5" s="44" t="s">
        <v>17</v>
      </c>
    </row>
    <row r="7" spans="1:6" x14ac:dyDescent="0.2">
      <c r="B7" s="1" t="s">
        <v>135</v>
      </c>
    </row>
    <row r="8" spans="1:6" x14ac:dyDescent="0.2">
      <c r="B8" s="46" t="s">
        <v>141</v>
      </c>
    </row>
    <row r="9" spans="1:6" x14ac:dyDescent="0.2">
      <c r="A9" s="43"/>
      <c r="B9" s="47" t="s">
        <v>142</v>
      </c>
    </row>
    <row r="10" spans="1:6" x14ac:dyDescent="0.2">
      <c r="B10" s="47" t="s">
        <v>143</v>
      </c>
    </row>
    <row r="13" spans="1:6" x14ac:dyDescent="0.2">
      <c r="C13" s="70" t="s">
        <v>144</v>
      </c>
    </row>
    <row r="14" spans="1:6" x14ac:dyDescent="0.2">
      <c r="C14" s="69" t="s">
        <v>145</v>
      </c>
    </row>
    <row r="16" spans="1:6" x14ac:dyDescent="0.2">
      <c r="B16" s="44" t="s">
        <v>149</v>
      </c>
    </row>
  </sheetData>
  <mergeCells count="3">
    <mergeCell ref="B1:D1"/>
    <mergeCell ref="B2:D2"/>
    <mergeCell ref="B3:D3"/>
  </mergeCells>
  <hyperlinks>
    <hyperlink ref="C13" location="'NDF-05 (I)'!B22" display="Favor de ver el instructivo de esta nota (NDF-05):" xr:uid="{62A4FD59-AF1B-42F2-A35A-3F7423B919A9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6D111-9E4B-4D66-A867-FD6BD00C82AB}">
  <dimension ref="A1:F10"/>
  <sheetViews>
    <sheetView showGridLines="0" workbookViewId="0">
      <selection activeCell="B10" sqref="B10"/>
    </sheetView>
  </sheetViews>
  <sheetFormatPr baseColWidth="10" defaultColWidth="12" defaultRowHeight="11.25" x14ac:dyDescent="0.2"/>
  <cols>
    <col min="1" max="1" width="2.832031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72" t="str">
        <f>'Notas de Disciplina Financiera'!A1</f>
        <v>Sistema Municipal de Agua Potable y Alcantarillado de Guanajuato</v>
      </c>
      <c r="C1" s="72"/>
      <c r="D1" s="72"/>
      <c r="E1" s="41" t="s">
        <v>0</v>
      </c>
      <c r="F1" s="42">
        <f>'Notas de Disciplina Financiera'!D1</f>
        <v>2025</v>
      </c>
    </row>
    <row r="2" spans="1:6" x14ac:dyDescent="0.2">
      <c r="B2" s="72" t="s">
        <v>1</v>
      </c>
      <c r="C2" s="72"/>
      <c r="D2" s="72"/>
      <c r="E2" s="41" t="s">
        <v>2</v>
      </c>
      <c r="F2" s="42" t="str">
        <f>'Notas de Disciplina Financiera'!D2</f>
        <v>Anual</v>
      </c>
    </row>
    <row r="3" spans="1:6" x14ac:dyDescent="0.2">
      <c r="B3" s="72" t="str">
        <f>'Notas de Disciplina Financiera'!A3</f>
        <v>Correspondiente del 01 de enero al 31 de diciembre de 2025</v>
      </c>
      <c r="C3" s="72"/>
      <c r="D3" s="72"/>
      <c r="E3" s="41" t="s">
        <v>3</v>
      </c>
      <c r="F3" s="42" t="str">
        <f>'Notas de Disciplina Financiera'!D3</f>
        <v>Cuenta Pública</v>
      </c>
    </row>
    <row r="5" spans="1:6" x14ac:dyDescent="0.2">
      <c r="B5" s="44"/>
      <c r="C5" s="44" t="s">
        <v>19</v>
      </c>
    </row>
    <row r="7" spans="1:6" x14ac:dyDescent="0.2">
      <c r="B7" s="1" t="s">
        <v>135</v>
      </c>
    </row>
    <row r="8" spans="1:6" x14ac:dyDescent="0.2">
      <c r="B8" s="46" t="s">
        <v>146</v>
      </c>
    </row>
    <row r="9" spans="1:6" x14ac:dyDescent="0.2">
      <c r="A9" s="43"/>
    </row>
    <row r="10" spans="1:6" x14ac:dyDescent="0.2">
      <c r="B10" s="44" t="s">
        <v>151</v>
      </c>
    </row>
  </sheetData>
  <mergeCells count="3">
    <mergeCell ref="B1:D1"/>
    <mergeCell ref="B2:D2"/>
    <mergeCell ref="B3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9DDBD6-664B-4F55-A45F-A77A800612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741666-B467-42AD-81E5-1DC0D3595A63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customXml/itemProps3.xml><?xml version="1.0" encoding="utf-8"?>
<ds:datastoreItem xmlns:ds="http://schemas.openxmlformats.org/officeDocument/2006/customXml" ds:itemID="{313C9B9B-6435-4E77-8528-5C49D2A16B8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Notas de Disciplina Financiera</vt:lpstr>
      <vt:lpstr>NDF-01</vt:lpstr>
      <vt:lpstr>NDF-02</vt:lpstr>
      <vt:lpstr>NDF-03</vt:lpstr>
      <vt:lpstr>NDF-04</vt:lpstr>
      <vt:lpstr>NDF-05</vt:lpstr>
      <vt:lpstr>NDF-06</vt:lpstr>
    </vt:vector>
  </TitlesOfParts>
  <Manager/>
  <Company>Auditoria Superior del Estado de Guanajuato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Corona Barrientos</dc:creator>
  <cp:keywords/>
  <dc:description/>
  <cp:lastModifiedBy>Direccion de Administracion  Finanzas</cp:lastModifiedBy>
  <cp:revision/>
  <dcterms:created xsi:type="dcterms:W3CDTF">2024-03-15T21:50:03Z</dcterms:created>
  <dcterms:modified xsi:type="dcterms:W3CDTF">2026-02-04T17:05:35Z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