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13_ncr:1_{E1861C1E-1A1B-4783-889A-0013F44BEBA2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state="hidden" r:id="rId10"/>
    <sheet name="Formato 7 b)" sheetId="19" state="hidden" r:id="rId11"/>
    <sheet name="Formato 7 c)" sheetId="20" state="hidden" r:id="rId12"/>
    <sheet name="Formato 7 d)" sheetId="22" state="hidden" r:id="rId13"/>
    <sheet name="Formato 8" sheetId="25" state="hidden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5" l="1"/>
  <c r="F20" i="3" l="1"/>
  <c r="G75" i="9" l="1"/>
  <c r="G74" i="9"/>
  <c r="G73" i="9"/>
  <c r="G72" i="9"/>
  <c r="G70" i="9"/>
  <c r="G69" i="9"/>
  <c r="G68" i="9"/>
  <c r="G67" i="9"/>
  <c r="G66" i="9"/>
  <c r="G65" i="9"/>
  <c r="G64" i="9"/>
  <c r="G63" i="9"/>
  <c r="G62" i="9"/>
  <c r="G60" i="9"/>
  <c r="G59" i="9"/>
  <c r="G58" i="9"/>
  <c r="G57" i="9"/>
  <c r="G56" i="9"/>
  <c r="G55" i="9"/>
  <c r="G54" i="9"/>
  <c r="G52" i="9"/>
  <c r="G51" i="9"/>
  <c r="G50" i="9"/>
  <c r="G49" i="9"/>
  <c r="G48" i="9"/>
  <c r="G47" i="9"/>
  <c r="G46" i="9"/>
  <c r="G45" i="9"/>
  <c r="G41" i="9"/>
  <c r="G40" i="9"/>
  <c r="G39" i="9"/>
  <c r="G38" i="9"/>
  <c r="G36" i="9"/>
  <c r="G29" i="9"/>
  <c r="G30" i="9"/>
  <c r="G31" i="9"/>
  <c r="G32" i="9"/>
  <c r="G33" i="9"/>
  <c r="G34" i="9"/>
  <c r="G35" i="9"/>
  <c r="G28" i="9"/>
  <c r="G21" i="9"/>
  <c r="G22" i="9"/>
  <c r="G23" i="9"/>
  <c r="G24" i="9"/>
  <c r="G25" i="9"/>
  <c r="G26" i="9"/>
  <c r="G20" i="9"/>
  <c r="G12" i="9"/>
  <c r="G13" i="9"/>
  <c r="G14" i="9"/>
  <c r="G15" i="9"/>
  <c r="G16" i="9"/>
  <c r="G17" i="9"/>
  <c r="G18" i="9"/>
  <c r="G11" i="9"/>
  <c r="G10" i="9" s="1"/>
  <c r="G21" i="8" l="1"/>
  <c r="G22" i="8"/>
  <c r="G23" i="8"/>
  <c r="G24" i="8"/>
  <c r="G25" i="8"/>
  <c r="G26" i="8"/>
  <c r="G27" i="8"/>
  <c r="G20" i="8"/>
  <c r="G11" i="8"/>
  <c r="G12" i="8"/>
  <c r="G13" i="8"/>
  <c r="G14" i="8"/>
  <c r="G15" i="8"/>
  <c r="G16" i="8"/>
  <c r="G17" i="8"/>
  <c r="G10" i="8"/>
  <c r="D103" i="7" l="1"/>
  <c r="B18" i="7"/>
  <c r="C18" i="7"/>
  <c r="D18" i="7"/>
  <c r="E18" i="7"/>
  <c r="F18" i="7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B30" i="20"/>
  <c r="E28" i="22"/>
  <c r="E30" i="20"/>
  <c r="F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57" i="5" l="1"/>
  <c r="C59" i="5" s="1"/>
  <c r="E79" i="2"/>
  <c r="C9" i="7"/>
  <c r="G28" i="7"/>
  <c r="F29" i="8"/>
  <c r="E84" i="7"/>
  <c r="G62" i="7"/>
  <c r="F79" i="2"/>
  <c r="E59" i="2"/>
  <c r="E81" i="2" s="1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E77" i="9" s="1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3" i="5" s="1"/>
  <c r="D25" i="5" s="1"/>
  <c r="D33" i="5" s="1"/>
  <c r="D57" i="5"/>
  <c r="D59" i="5" s="1"/>
  <c r="B72" i="5"/>
  <c r="B74" i="5" s="1"/>
  <c r="C44" i="5"/>
  <c r="C11" i="5" s="1"/>
  <c r="C8" i="5" s="1"/>
  <c r="C21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D77" i="9" l="1"/>
  <c r="C23" i="5"/>
  <c r="C25" i="5" s="1"/>
  <c r="C33" i="5" s="1"/>
  <c r="G77" i="9"/>
  <c r="C159" i="7"/>
  <c r="E159" i="7"/>
  <c r="B159" i="7"/>
  <c r="G9" i="7"/>
  <c r="B70" i="6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<sst xmlns="http://schemas.openxmlformats.org/spreadsheetml/2006/main" count="1023" uniqueCount="603">
  <si>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</si>
  <si>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</si>
  <si>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</si>
  <si>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</si>
  <si>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</si>
  <si>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</si>
  <si>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</si>
  <si>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</si>
  <si>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</si>
  <si>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</si>
  <si>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</si>
  <si>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</si>
  <si>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</si>
  <si>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</si>
  <si>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</si>
  <si>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</si>
  <si>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</si>
  <si>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</si>
  <si>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</si>
  <si>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</si>
  <si>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</si>
  <si>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</si>
  <si>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</si>
  <si>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</si>
  <si>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</si>
  <si>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</si>
  <si>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</si>
  <si>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</si>
  <si>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</si>
  <si>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</si>
  <si>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</si>
  <si>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</si>
  <si>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</si>
  <si>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</si>
  <si>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</si>
  <si>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</si>
  <si>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</si>
  <si>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</si>
  <si>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</si>
  <si>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</si>
  <si>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</si>
  <si>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</si>
  <si>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</si>
  <si>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</si>
  <si>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</si>
  <si>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</si>
  <si>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</si>
  <si>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</si>
  <si>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</si>
  <si>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</si>
  <si>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</si>
  <si>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</si>
  <si>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</si>
  <si>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</si>
  <si>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</si>
  <si>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</si>
  <si>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</si>
  <si>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</si>
  <si>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</si>
  <si>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</si>
  <si>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</si>
  <si>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</si>
  <si>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</si>
  <si>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</si>
  <si>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</si>
  <si>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</si>
  <si>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</si>
  <si>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</si>
  <si>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</si>
  <si>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</si>
  <si>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</si>
  <si>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</si>
  <si>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</si>
  <si>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</si>
  <si>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</si>
  <si>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</si>
  <si>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</si>
  <si>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</si>
  <si>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</si>
  <si>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</si>
  <si>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</si>
  <si>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</si>
  <si>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</si>
  <si>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</si>
  <si>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</si>
  <si>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</si>
  <si>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</si>
  <si>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</si>
  <si>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</si>
  <si>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</si>
  <si>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</si>
  <si>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</si>
  <si>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</si>
  <si>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</si>
  <si>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</si>
  <si>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</si>
  <si>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</si>
  <si>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</si>
  <si>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</si>
  <si>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</si>
  <si>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</si>
  <si>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</si>
  <si>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</si>
  <si>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</si>
  <si>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</si>
  <si>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</si>
  <si>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</si>
  <si>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</si>
  <si>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</si>
  <si>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</si>
  <si>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</si>
  <si>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</si>
  <si>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</si>
  <si>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</si>
  <si>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</si>
  <si>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</si>
  <si>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</si>
  <si>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</si>
  <si>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</si>
  <si>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</si>
  <si>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</si>
  <si>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</si>
  <si>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</si>
  <si>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</si>
  <si>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</si>
  <si>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</si>
  <si>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</si>
  <si>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</si>
  <si>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</si>
  <si>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</si>
  <si>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</si>
  <si>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</si>
  <si>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</si>
  <si>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</si>
  <si>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</si>
  <si>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</si>
  <si>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</si>
  <si>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</si>
  <si>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</si>
  <si>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</si>
  <si>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</si>
  <si>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</si>
  <si>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</si>
  <si>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</si>
  <si>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</si>
  <si>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</si>
  <si>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</si>
  <si>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</si>
  <si>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</si>
  <si>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</si>
  <si>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</si>
  <si>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</si>
  <si>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</si>
  <si>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</si>
  <si>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</si>
  <si>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</si>
  <si>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</si>
  <si>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</si>
  <si>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</si>
  <si>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</si>
  <si>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</si>
  <si>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</si>
  <si>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</si>
  <si>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</si>
  <si>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</si>
  <si>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</si>
  <si>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</si>
  <si>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</si>
  <si>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</si>
  <si>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</si>
  <si>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</si>
  <si>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</si>
  <si>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</si>
  <si>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</si>
  <si>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</si>
  <si>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</si>
  <si>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</si>
  <si>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</si>
  <si>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</si>
  <si>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</si>
  <si>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</si>
  <si>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</si>
  <si>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</si>
  <si>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</si>
  <si>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</si>
  <si>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</si>
  <si>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</si>
  <si>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</si>
  <si>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</si>
  <si>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</si>
  <si>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</si>
  <si>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</si>
  <si>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</si>
  <si>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</si>
  <si>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</si>
  <si>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</si>
  <si>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</si>
  <si>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</si>
  <si>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</si>
  <si>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</si>
  <si>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</si>
  <si>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</si>
  <si>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</si>
  <si>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</si>
  <si>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</si>
  <si>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</si>
  <si>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</si>
  <si>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</si>
  <si>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</si>
  <si>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</si>
  <si>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</si>
  <si>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</si>
  <si>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</si>
  <si>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</si>
  <si>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</si>
  <si>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</si>
  <si>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</si>
  <si>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</si>
  <si>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</si>
  <si>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</si>
  <si>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</si>
  <si>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</si>
  <si>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</si>
  <si>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</si>
  <si>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</si>
  <si>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</si>
  <si>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</si>
  <si>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</si>
  <si>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</si>
  <si>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</si>
  <si>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</si>
  <si>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</si>
  <si>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</si>
  <si>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</si>
  <si>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</si>
  <si>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</si>
  <si>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</si>
  <si>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</si>
  <si>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</si>
  <si>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</si>
  <si>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</si>
  <si>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</si>
  <si>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</si>
  <si>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</si>
  <si>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</si>
  <si>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</si>
  <si>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</si>
  <si>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</si>
  <si>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</si>
  <si>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</si>
  <si>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</si>
  <si>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</si>
  <si>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</si>
  <si>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</si>
  <si>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</si>
  <si>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</si>
  <si>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</si>
  <si>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</si>
  <si>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</si>
  <si>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</si>
  <si>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</si>
  <si>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</si>
  <si>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</si>
  <si>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</si>
  <si>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</si>
  <si>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</si>
  <si>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</si>
  <si>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</si>
  <si>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</si>
  <si>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</si>
  <si>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</si>
  <si>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</si>
  <si>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</si>
  <si>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</si>
  <si>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</si>
  <si>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</si>
  <si>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</si>
  <si>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</si>
  <si>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</si>
  <si>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</si>
  <si>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</si>
  <si>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</si>
  <si>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</si>
  <si>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</si>
  <si>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</si>
  <si>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</si>
  <si>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</si>
  <si>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</si>
  <si>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</si>
  <si>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</si>
  <si>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</si>
  <si>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</si>
  <si>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</si>
  <si>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</si>
  <si>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</si>
  <si>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</si>
  <si>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</si>
  <si>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</si>
  <si>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</si>
  <si>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</si>
  <si>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</si>
  <si>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</si>
  <si>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</si>
  <si>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</si>
  <si>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</si>
  <si>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</si>
  <si>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</si>
  <si>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</si>
  <si>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</si>
  <si>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</si>
  <si>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</si>
  <si>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</si>
  <si>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</si>
  <si>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</si>
  <si>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</si>
  <si>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</si>
  <si>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</si>
  <si>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</si>
  <si>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</si>
  <si>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</si>
  <si>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</si>
  <si>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</si>
  <si>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</si>
  <si>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</si>
  <si>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</si>
  <si>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</si>
  <si>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</si>
  <si>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</si>
  <si>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</si>
  <si>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</si>
  <si>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</si>
  <si>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</si>
  <si>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</si>
  <si>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</si>
  <si>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</si>
  <si>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</si>
  <si>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</si>
  <si>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</si>
  <si>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</si>
  <si>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</si>
  <si>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</si>
  <si>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</si>
  <si>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</si>
  <si>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</si>
  <si>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</si>
  <si>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</si>
  <si>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</si>
  <si>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</si>
  <si>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</si>
  <si>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</si>
  <si>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</si>
  <si>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</si>
  <si>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</si>
  <si>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</si>
  <si>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</si>
  <si>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</si>
  <si>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</si>
  <si>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</si>
  <si>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</si>
  <si>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</si>
  <si>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</si>
  <si>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</si>
  <si>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</si>
  <si>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</si>
  <si>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</si>
  <si>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</si>
  <si>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</si>
  <si>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</si>
  <si>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</si>
  <si>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</si>
  <si>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</si>
  <si>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</si>
  <si>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</si>
  <si>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</si>
  <si>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</si>
  <si>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</si>
  <si>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</si>
  <si>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</si>
  <si>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</si>
  <si>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</si>
  <si>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</si>
  <si>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</si>
  <si>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</si>
  <si>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</si>
  <si>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</si>
  <si>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</si>
  <si>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</si>
  <si>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</si>
  <si>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</si>
  <si>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</si>
  <si>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</si>
  <si>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</si>
  <si>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</si>
  <si>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</si>
  <si>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</si>
  <si>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</si>
  <si>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</si>
  <si>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</si>
  <si>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</si>
  <si>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</si>
  <si>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</si>
  <si>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</si>
  <si>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</si>
  <si>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</si>
  <si>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</si>
  <si>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</si>
  <si>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</si>
  <si>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</si>
  <si>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</si>
  <si>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</si>
  <si>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</si>
  <si>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</si>
  <si>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</si>
  <si>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</si>
  <si>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</si>
  <si>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</si>
  <si>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</si>
  <si>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</si>
  <si>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</si>
  <si>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</si>
  <si>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</si>
  <si>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</si>
  <si>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</si>
  <si>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</si>
  <si>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</si>
  <si>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</si>
  <si>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</si>
  <si>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</si>
  <si>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</si>
  <si>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</si>
  <si>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</si>
  <si>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</si>
  <si>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</si>
  <si>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</si>
  <si>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</si>
  <si>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</si>
  <si>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</si>
  <si>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</si>
  <si>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</si>
  <si>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</si>
  <si>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</si>
  <si>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</si>
  <si>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</si>
  <si>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</si>
  <si>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</si>
  <si>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</si>
  <si>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</si>
  <si>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</si>
  <si>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</si>
  <si>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</si>
  <si>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</si>
  <si>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</si>
  <si>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</si>
  <si>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</si>
  <si>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</si>
  <si>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</si>
  <si>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</si>
  <si>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</si>
  <si>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</si>
  <si>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</si>
  <si>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</si>
  <si>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</si>
  <si>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</si>
  <si>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</si>
  <si>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</si>
  <si>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</si>
  <si>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</si>
  <si>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</si>
  <si>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</si>
  <si>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</si>
  <si>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</si>
  <si>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</si>
  <si>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</si>
  <si>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</si>
  <si>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</si>
  <si>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</si>
  <si>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</si>
  <si>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</si>
  <si>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</si>
  <si>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</si>
  <si>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</si>
  <si>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</si>
  <si>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</si>
  <si>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</si>
  <si>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</si>
  <si>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</si>
  <si>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</si>
  <si>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</si>
  <si>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</si>
  <si>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</si>
  <si>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</si>
  <si>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</si>
  <si>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</si>
  <si>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</si>
  <si>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</si>
  <si>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</si>
  <si>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</si>
  <si>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</si>
  <si>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</si>
  <si>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</si>
  <si>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</si>
  <si>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</si>
  <si>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</si>
  <si>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</si>
  <si>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</si>
  <si>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</si>
  <si>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</si>
  <si>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</si>
  <si>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</si>
  <si>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</si>
  <si>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</si>
  <si>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</si>
  <si>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</si>
  <si>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</si>
  <si>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</si>
  <si>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</si>
  <si>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</si>
  <si>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</si>
  <si>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</si>
  <si>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</si>
  <si>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</si>
  <si>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</si>
  <si>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</si>
  <si>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</si>
  <si>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</si>
  <si>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</si>
  <si>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</si>
  <si>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</si>
  <si>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</si>
  <si>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</si>
  <si>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</si>
  <si>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</si>
  <si>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</si>
  <si>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</si>
  <si>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</si>
  <si>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</si>
  <si>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</si>
  <si>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</si>
  <si>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</si>
  <si>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</si>
  <si>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</si>
  <si>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</si>
  <si>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</si>
  <si>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</si>
  <si>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</si>
  <si>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</si>
  <si>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</si>
  <si>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</si>
  <si>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</si>
  <si>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</si>
  <si>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</si>
  <si>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</si>
  <si>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</si>
  <si>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</si>
  <si>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</si>
  <si>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</si>
  <si>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</si>
  <si>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</si>
  <si>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</si>
  <si>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</si>
  <si>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</si>
  <si>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</si>
  <si>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</si>
  <si>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</si>
  <si>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</si>
  <si>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</si>
  <si>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</si>
  <si>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</si>
  <si>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</si>
  <si>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</si>
  <si>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</si>
  <si>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</si>
  <si>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</si>
  <si>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</si>
  <si>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</si>
  <si>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</si>
  <si>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</si>
  <si>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</si>
  <si>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</si>
  <si>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</si>
  <si>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</si>
  <si>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</si>
  <si>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</si>
  <si>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</si>
  <si>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</si>
  <si>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</si>
  <si>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</si>
  <si>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</si>
  <si>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</si>
  <si>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</si>
  <si>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</si>
  <si>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de Agua Potable y Alcantarillado de Guanajuato</t>
  </si>
  <si>
    <t>CONSEJO DIRECTIVO</t>
  </si>
  <si>
    <t>DIRECCION GENERAL</t>
  </si>
  <si>
    <t>DIRECCION DE ADMINISTRACIÓN Y FINANZAS</t>
  </si>
  <si>
    <t>DIRECCION DE ASUNTOS JURIDICOS</t>
  </si>
  <si>
    <t>DIRECCION COMERCIAL</t>
  </si>
  <si>
    <t>DIRECCION DE PLANEACION Y PROGRAMACION</t>
  </si>
  <si>
    <t>DIRECCION DE OPERACION HIDRAULICA</t>
  </si>
  <si>
    <t>DIRECCION DE ATENCIÓN AL MEDIO RURAL</t>
  </si>
  <si>
    <t>Al 31 de Diciembre de 2024 y al 31 de diciembre de 2025 (b)</t>
  </si>
  <si>
    <t>Del 1 de Enero al 31 de diciembre de 2025 (b)</t>
  </si>
  <si>
    <t>a. Resultados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</si>
</sst>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" xfId="5" xr:uid="{CE2427A7-D38A-4107-85CB-0DD9DC63E2D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topLeftCell="A24" zoomScale="75" zoomScaleNormal="75" workbookViewId="0">
      <selection activeCell="D69" sqref="D69"/>
    </sheetView>
  </sheetViews>
  <sheetFormatPr baseColWidth="10" defaultColWidth="11" defaultRowHeight="15" x14ac:dyDescent="0.25"/>
  <cols>
    <col min="1" max="1" width="96.42578125" customWidth="1"/>
    <col min="2" max="2" width="17.85546875" customWidth="1"/>
    <col min="3" max="3" width="19" customWidth="1"/>
    <col min="4" max="4" width="98.7109375" bestFit="1" customWidth="1"/>
    <col min="5" max="6" width="15.5703125" customWidth="1"/>
  </cols>
  <sheetData>
    <row r="1" spans="1:6" ht="40.9" customHeight="1" x14ac:dyDescent="0.25">
      <c r="A1" s="161" t="s">
        <v>0</v>
      </c>
      <c r="B1" s="162"/>
      <c r="C1" s="162"/>
      <c r="D1" s="162"/>
      <c r="E1" s="162"/>
      <c r="F1" s="163"/>
    </row>
    <row r="2" spans="1:6" ht="15" customHeight="1" x14ac:dyDescent="0.25">
      <c r="A2" s="110" t="s">
        <v>591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600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113073325.45000002</v>
      </c>
      <c r="C9" s="47">
        <f>SUM(C10:C16)</f>
        <v>96928180.810000002</v>
      </c>
      <c r="D9" s="46" t="s">
        <v>12</v>
      </c>
      <c r="E9" s="47">
        <f>SUM(E10:E18)</f>
        <v>26879694.710000001</v>
      </c>
      <c r="F9" s="47">
        <f>SUM(F10:F18)</f>
        <v>37529188.159999996</v>
      </c>
    </row>
    <row r="10" spans="1:6" x14ac:dyDescent="0.25">
      <c r="A10" s="48" t="s">
        <v>13</v>
      </c>
      <c r="B10" s="47">
        <v>313000</v>
      </c>
      <c r="C10" s="47">
        <v>152500</v>
      </c>
      <c r="D10" s="48" t="s">
        <v>14</v>
      </c>
      <c r="E10" s="47">
        <v>2559131.75</v>
      </c>
      <c r="F10" s="47">
        <v>2214557.19</v>
      </c>
    </row>
    <row r="11" spans="1:6" x14ac:dyDescent="0.25">
      <c r="A11" s="48" t="s">
        <v>15</v>
      </c>
      <c r="B11" s="47">
        <v>38025980.020000003</v>
      </c>
      <c r="C11" s="47">
        <v>64059057.890000001</v>
      </c>
      <c r="D11" s="48" t="s">
        <v>16</v>
      </c>
      <c r="E11" s="47">
        <v>0</v>
      </c>
      <c r="F11" s="47">
        <v>0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25">
      <c r="A13" s="48" t="s">
        <v>19</v>
      </c>
      <c r="B13" s="47">
        <v>74734345.430000007</v>
      </c>
      <c r="C13" s="47">
        <v>32716622.920000002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4406282.5</v>
      </c>
      <c r="F16" s="47">
        <v>3002033.92</v>
      </c>
    </row>
    <row r="17" spans="1:6" x14ac:dyDescent="0.25">
      <c r="A17" s="46" t="s">
        <v>27</v>
      </c>
      <c r="B17" s="47">
        <f>SUM(B18:B24)</f>
        <v>30451866.25</v>
      </c>
      <c r="C17" s="47">
        <f>SUM(C18:C24)</f>
        <v>31129350.300000001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19914280.460000001</v>
      </c>
      <c r="F18" s="47">
        <v>32312597.050000001</v>
      </c>
    </row>
    <row r="19" spans="1:6" x14ac:dyDescent="0.25">
      <c r="A19" s="48" t="s">
        <v>31</v>
      </c>
      <c r="B19" s="47">
        <v>25550871.329999998</v>
      </c>
      <c r="C19" s="47">
        <v>27304978.030000001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281685.77</v>
      </c>
      <c r="C20" s="47">
        <v>42299.27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4619309.1500000004</v>
      </c>
      <c r="C23" s="47">
        <v>3782073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4682215.1400000006</v>
      </c>
      <c r="C25" s="47">
        <f>SUM(C26:C30)</f>
        <v>6773665.6400000006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2573016.2200000002</v>
      </c>
      <c r="C26" s="47">
        <v>1445283.94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97711.08</v>
      </c>
      <c r="F27" s="47">
        <f>SUM(F28:F30)</f>
        <v>97711.08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97711.08</v>
      </c>
      <c r="F28" s="47">
        <v>97711.08</v>
      </c>
    </row>
    <row r="29" spans="1:6" x14ac:dyDescent="0.25">
      <c r="A29" s="48" t="s">
        <v>51</v>
      </c>
      <c r="B29" s="47">
        <v>2109198.92</v>
      </c>
      <c r="C29" s="47">
        <v>5328381.7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31811311.309999999</v>
      </c>
      <c r="C37" s="47">
        <v>19709671.739999998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180018718.15000004</v>
      </c>
      <c r="C47" s="4">
        <f>C9+C17+C25+C31+C37+C38+C41</f>
        <v>154540868.49000001</v>
      </c>
      <c r="D47" s="2" t="s">
        <v>86</v>
      </c>
      <c r="E47" s="4">
        <f>E9+E19+E23+E26+E27+E31+E38+E42</f>
        <v>26977405.789999999</v>
      </c>
      <c r="F47" s="4">
        <f>F9+F19+F23+F26+F27+F31+F38+F42</f>
        <v>37626899.239999995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526954</v>
      </c>
      <c r="F50" s="47">
        <v>526954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805226141.52999997</v>
      </c>
      <c r="C52" s="47">
        <v>746620226.10000002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131128186.20999999</v>
      </c>
      <c r="C53" s="47">
        <v>128348713.56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4872026.8000000007</v>
      </c>
      <c r="C54" s="47">
        <v>4872026.8000000007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-158711563.15000001</v>
      </c>
      <c r="C55" s="47">
        <v>-131785473.87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20164378.52</v>
      </c>
      <c r="C56" s="47">
        <v>13753377.369999999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526954</v>
      </c>
      <c r="F57" s="4">
        <f>SUM(F50:F55)</f>
        <v>526954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27504359.789999999</v>
      </c>
      <c r="F59" s="4">
        <f>F47+F57</f>
        <v>38153853.239999995</v>
      </c>
    </row>
    <row r="60" spans="1:6" x14ac:dyDescent="0.25">
      <c r="A60" s="3" t="s">
        <v>106</v>
      </c>
      <c r="B60" s="4">
        <f>SUM(B50:B58)</f>
        <v>802679169.90999997</v>
      </c>
      <c r="C60" s="4">
        <f>SUM(C50:C58)</f>
        <v>761808869.96000004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982697888.05999994</v>
      </c>
      <c r="C62" s="4">
        <f>SUM(C47+C60)</f>
        <v>916349738.45000005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187465526.62</v>
      </c>
      <c r="F63" s="47">
        <f>SUM(F64:F66)</f>
        <v>187465529.62</v>
      </c>
    </row>
    <row r="64" spans="1:6" x14ac:dyDescent="0.25">
      <c r="A64" s="45"/>
      <c r="B64" s="45"/>
      <c r="C64" s="45"/>
      <c r="D64" s="46" t="s">
        <v>110</v>
      </c>
      <c r="E64" s="47">
        <v>106788382.20999999</v>
      </c>
      <c r="F64" s="47">
        <v>106788382.20999999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80677144.409999996</v>
      </c>
      <c r="F66" s="47">
        <v>80677147.409999996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767728001.64999998</v>
      </c>
      <c r="F68" s="47">
        <f>SUM(F69:F73)</f>
        <v>690730355.58999991</v>
      </c>
    </row>
    <row r="69" spans="1:6" x14ac:dyDescent="0.25">
      <c r="A69" s="53"/>
      <c r="B69" s="45"/>
      <c r="C69" s="45"/>
      <c r="D69" s="46" t="s">
        <v>602</v>
      </c>
      <c r="E69" s="47">
        <v>77367955.480000019</v>
      </c>
      <c r="F69" s="47">
        <v>74156300.800000012</v>
      </c>
    </row>
    <row r="70" spans="1:6" x14ac:dyDescent="0.25">
      <c r="A70" s="53"/>
      <c r="B70" s="45"/>
      <c r="C70" s="45"/>
      <c r="D70" s="46" t="s">
        <v>114</v>
      </c>
      <c r="E70" s="47">
        <v>690360046.16999996</v>
      </c>
      <c r="F70" s="47">
        <v>616574054.78999996</v>
      </c>
    </row>
    <row r="71" spans="1:6" x14ac:dyDescent="0.25">
      <c r="A71" s="53"/>
      <c r="B71" s="45"/>
      <c r="C71" s="45"/>
      <c r="D71" s="46" t="s">
        <v>115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116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117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118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119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120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121</v>
      </c>
      <c r="E79" s="4">
        <f>E63+E68+E75</f>
        <v>955193528.26999998</v>
      </c>
      <c r="F79" s="4">
        <f>F63+F68+F75</f>
        <v>878195885.20999992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122</v>
      </c>
      <c r="E81" s="4">
        <f>E59+E79</f>
        <v>982697888.05999994</v>
      </c>
      <c r="F81" s="4">
        <f>F59+F79</f>
        <v>916349738.44999993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36 B47 B17:C17 B25:C25 B38:C46 B59:C62 E19:F27 E29:F49 E51:F63 E67:F68 E71:F81 C50:C51 C57:C58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F17" sqref="F1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444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Sistema Municipal de Agua Potable y Alcantarillado de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445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73" t="s">
        <v>446</v>
      </c>
      <c r="B5" s="174"/>
      <c r="C5" s="174"/>
      <c r="D5" s="174"/>
      <c r="E5" s="174"/>
      <c r="F5" s="174"/>
      <c r="G5" s="175"/>
    </row>
    <row r="6" spans="1:7" ht="30" x14ac:dyDescent="0.25">
      <c r="A6" s="139" t="s">
        <v>447</v>
      </c>
      <c r="B6" s="7" t="s">
        <v>448</v>
      </c>
      <c r="C6" s="33" t="s">
        <v>449</v>
      </c>
      <c r="D6" s="33" t="s">
        <v>450</v>
      </c>
      <c r="E6" s="33" t="s">
        <v>451</v>
      </c>
      <c r="F6" s="33" t="s">
        <v>452</v>
      </c>
      <c r="G6" s="33" t="s">
        <v>453</v>
      </c>
    </row>
    <row r="7" spans="1:7" ht="15.75" customHeight="1" x14ac:dyDescent="0.25">
      <c r="A7" s="26" t="s">
        <v>454</v>
      </c>
      <c r="B7" s="119">
        <f>SUM(B8:B19)</f>
        <v>308636531</v>
      </c>
      <c r="C7" s="119">
        <f t="shared" ref="C7:G7" si="0">SUM(C8:C19)</f>
        <v>320981992.24000001</v>
      </c>
      <c r="D7" s="119">
        <f t="shared" si="0"/>
        <v>333821271.93000001</v>
      </c>
      <c r="E7" s="119">
        <f t="shared" si="0"/>
        <v>347174122.81</v>
      </c>
      <c r="F7" s="119">
        <f t="shared" si="0"/>
        <v>361061087.72240001</v>
      </c>
      <c r="G7" s="119">
        <f t="shared" si="0"/>
        <v>375503531.231296</v>
      </c>
    </row>
    <row r="8" spans="1:7" x14ac:dyDescent="0.25">
      <c r="A8" s="58" t="s">
        <v>455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461</v>
      </c>
      <c r="B14" s="75">
        <v>308636531</v>
      </c>
      <c r="C14" s="75">
        <v>320981992.24000001</v>
      </c>
      <c r="D14" s="75">
        <v>333821271.93000001</v>
      </c>
      <c r="E14" s="75">
        <v>347174122.81</v>
      </c>
      <c r="F14" s="75">
        <v>361061087.72240001</v>
      </c>
      <c r="G14" s="75">
        <v>375503531.231296</v>
      </c>
    </row>
    <row r="15" spans="1:7" x14ac:dyDescent="0.25">
      <c r="A15" s="58" t="s">
        <v>462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465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466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467</v>
      </c>
      <c r="B20" s="75"/>
      <c r="C20" s="75"/>
      <c r="D20" s="75"/>
      <c r="E20" s="75"/>
      <c r="F20" s="75"/>
      <c r="G20" s="75"/>
    </row>
    <row r="21" spans="1:7" x14ac:dyDescent="0.25">
      <c r="A21" s="3" t="s">
        <v>468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469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467</v>
      </c>
      <c r="B27" s="76"/>
      <c r="C27" s="76"/>
      <c r="D27" s="76"/>
      <c r="E27" s="76"/>
      <c r="F27" s="76"/>
      <c r="G27" s="76"/>
    </row>
    <row r="28" spans="1:7" x14ac:dyDescent="0.25">
      <c r="A28" s="3" t="s">
        <v>474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476</v>
      </c>
      <c r="B31" s="119">
        <f>B21+B7+B28</f>
        <v>308636531</v>
      </c>
      <c r="C31" s="119">
        <f t="shared" ref="C31:G31" si="3">C21+C7+C28</f>
        <v>320981992.24000001</v>
      </c>
      <c r="D31" s="119">
        <f t="shared" si="3"/>
        <v>333821271.93000001</v>
      </c>
      <c r="E31" s="119">
        <f t="shared" si="3"/>
        <v>347174122.81</v>
      </c>
      <c r="F31" s="119">
        <f t="shared" si="3"/>
        <v>361061087.72240001</v>
      </c>
      <c r="G31" s="119">
        <f t="shared" si="3"/>
        <v>375503531.231296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296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477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298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478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F17" sqref="F1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479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Sistema Municipal de Agua Potable y Alcantarillado de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480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73" t="s">
        <v>446</v>
      </c>
      <c r="B5" s="174"/>
      <c r="C5" s="174"/>
      <c r="D5" s="174"/>
      <c r="E5" s="174"/>
      <c r="F5" s="174"/>
      <c r="G5" s="175"/>
    </row>
    <row r="6" spans="1:7" ht="30" x14ac:dyDescent="0.25">
      <c r="A6" s="139" t="s">
        <v>447</v>
      </c>
      <c r="B6" s="7" t="s">
        <v>448</v>
      </c>
      <c r="C6" s="33" t="s">
        <v>449</v>
      </c>
      <c r="D6" s="33" t="s">
        <v>450</v>
      </c>
      <c r="E6" s="33" t="s">
        <v>451</v>
      </c>
      <c r="F6" s="33" t="s">
        <v>452</v>
      </c>
      <c r="G6" s="33" t="s">
        <v>453</v>
      </c>
    </row>
    <row r="7" spans="1:7" ht="15.75" customHeight="1" x14ac:dyDescent="0.25">
      <c r="A7" s="26" t="s">
        <v>481</v>
      </c>
      <c r="B7" s="119">
        <f t="shared" ref="B7:G7" si="0">SUM(B8:B16)</f>
        <v>308636530.99979985</v>
      </c>
      <c r="C7" s="119">
        <f t="shared" si="0"/>
        <v>320981992.24000001</v>
      </c>
      <c r="D7" s="119">
        <f t="shared" si="0"/>
        <v>333821271.93000001</v>
      </c>
      <c r="E7" s="119">
        <f t="shared" si="0"/>
        <v>347174122.81000006</v>
      </c>
      <c r="F7" s="119">
        <f t="shared" si="0"/>
        <v>361061087.72239995</v>
      </c>
      <c r="G7" s="119">
        <f t="shared" si="0"/>
        <v>375503531.231296</v>
      </c>
    </row>
    <row r="8" spans="1:7" x14ac:dyDescent="0.25">
      <c r="A8" s="58" t="s">
        <v>482</v>
      </c>
      <c r="B8" s="75">
        <v>111698839.192</v>
      </c>
      <c r="C8" s="75">
        <v>116166792.76000001</v>
      </c>
      <c r="D8" s="75">
        <v>120813464.47</v>
      </c>
      <c r="E8" s="75">
        <v>125646003.05</v>
      </c>
      <c r="F8" s="75">
        <v>130671843.17200001</v>
      </c>
      <c r="G8" s="75">
        <v>135898716.89888</v>
      </c>
    </row>
    <row r="9" spans="1:7" ht="15.75" customHeight="1" x14ac:dyDescent="0.25">
      <c r="A9" s="58" t="s">
        <v>483</v>
      </c>
      <c r="B9" s="75">
        <v>60858918.820399992</v>
      </c>
      <c r="C9" s="75">
        <v>63293275.57</v>
      </c>
      <c r="D9" s="75">
        <v>65825006.600000001</v>
      </c>
      <c r="E9" s="75">
        <v>68458006.859999999</v>
      </c>
      <c r="F9" s="75">
        <v>71196327.134399995</v>
      </c>
      <c r="G9" s="75">
        <v>74044180.219776005</v>
      </c>
    </row>
    <row r="10" spans="1:7" x14ac:dyDescent="0.25">
      <c r="A10" s="58" t="s">
        <v>484</v>
      </c>
      <c r="B10" s="75">
        <v>109803405.68739992</v>
      </c>
      <c r="C10" s="75">
        <v>114195541.91</v>
      </c>
      <c r="D10" s="75">
        <v>118763363.59</v>
      </c>
      <c r="E10" s="75">
        <v>123513898.14</v>
      </c>
      <c r="F10" s="75">
        <v>128454454.06560001</v>
      </c>
      <c r="G10" s="75">
        <v>133592632.22822401</v>
      </c>
    </row>
    <row r="11" spans="1:7" x14ac:dyDescent="0.25">
      <c r="A11" s="58" t="s">
        <v>485</v>
      </c>
      <c r="B11" s="75">
        <v>83200</v>
      </c>
      <c r="C11" s="75">
        <v>86528</v>
      </c>
      <c r="D11" s="75">
        <v>89989.12000000001</v>
      </c>
      <c r="E11" s="75">
        <v>93588.68</v>
      </c>
      <c r="F11" s="75">
        <v>97332.227199999994</v>
      </c>
      <c r="G11" s="75">
        <v>101225.516288</v>
      </c>
    </row>
    <row r="12" spans="1:7" x14ac:dyDescent="0.25">
      <c r="A12" s="58" t="s">
        <v>486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487</v>
      </c>
      <c r="B13" s="75">
        <v>25298108.52</v>
      </c>
      <c r="C13" s="75">
        <v>26310032.859999999</v>
      </c>
      <c r="D13" s="75">
        <v>27362434.18</v>
      </c>
      <c r="E13" s="75">
        <v>28456931.539999999</v>
      </c>
      <c r="F13" s="75">
        <v>29595208.801600002</v>
      </c>
      <c r="G13" s="75">
        <v>30779017.153664004</v>
      </c>
    </row>
    <row r="14" spans="1:7" x14ac:dyDescent="0.25">
      <c r="A14" s="59" t="s">
        <v>488</v>
      </c>
      <c r="B14" s="75">
        <v>894058.78</v>
      </c>
      <c r="C14" s="75">
        <v>929821.14</v>
      </c>
      <c r="D14" s="75">
        <v>967013.97</v>
      </c>
      <c r="E14" s="75">
        <v>1005694.54</v>
      </c>
      <c r="F14" s="75">
        <v>1045922.3216</v>
      </c>
      <c r="G14" s="75">
        <v>1087759.214464</v>
      </c>
    </row>
    <row r="15" spans="1:7" x14ac:dyDescent="0.25">
      <c r="A15" s="58" t="s">
        <v>489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493</v>
      </c>
      <c r="B29" s="119">
        <f>B18+B7</f>
        <v>308636530.99979985</v>
      </c>
      <c r="C29" s="119">
        <f t="shared" ref="C29:G29" si="2">C18+C7</f>
        <v>320981992.24000001</v>
      </c>
      <c r="D29" s="119">
        <f t="shared" si="2"/>
        <v>333821271.93000001</v>
      </c>
      <c r="E29" s="119">
        <f t="shared" si="2"/>
        <v>347174122.81000006</v>
      </c>
      <c r="F29" s="119">
        <f t="shared" si="2"/>
        <v>361061087.72239995</v>
      </c>
      <c r="G29" s="119">
        <f t="shared" si="2"/>
        <v>375503531.231296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6:G16 B15:E1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F17" sqref="F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494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Sistema Municipal de Agua Potable y Alcantarillado de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495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ht="30" x14ac:dyDescent="0.25">
      <c r="A5" s="139" t="s">
        <v>496</v>
      </c>
      <c r="B5" s="7" t="s">
        <v>497</v>
      </c>
      <c r="C5" s="33" t="s">
        <v>498</v>
      </c>
      <c r="D5" s="33" t="s">
        <v>499</v>
      </c>
      <c r="E5" s="33" t="s">
        <v>500</v>
      </c>
      <c r="F5" s="33" t="s">
        <v>501</v>
      </c>
      <c r="G5" s="33" t="s">
        <v>502</v>
      </c>
    </row>
    <row r="6" spans="1:7" ht="15.75" customHeight="1" x14ac:dyDescent="0.25">
      <c r="A6" s="26" t="s">
        <v>503</v>
      </c>
      <c r="B6" s="119">
        <f>SUM(B7:B18)</f>
        <v>194975147.75</v>
      </c>
      <c r="C6" s="119">
        <f t="shared" ref="C6:G6" si="0">SUM(C7:C18)</f>
        <v>216333163.28</v>
      </c>
      <c r="D6" s="119">
        <f t="shared" si="0"/>
        <v>245321232.25999999</v>
      </c>
      <c r="E6" s="119">
        <f t="shared" si="0"/>
        <v>281495089.26000011</v>
      </c>
      <c r="F6" s="119">
        <f t="shared" si="0"/>
        <v>294033526.13999999</v>
      </c>
      <c r="G6" s="119">
        <f t="shared" si="0"/>
        <v>78079271.799999997</v>
      </c>
    </row>
    <row r="7" spans="1:7" x14ac:dyDescent="0.25">
      <c r="A7" s="58" t="s">
        <v>455</v>
      </c>
      <c r="B7" s="75">
        <v>0</v>
      </c>
      <c r="C7" s="75">
        <v>0</v>
      </c>
      <c r="D7" s="75">
        <v>0</v>
      </c>
      <c r="E7" s="75">
        <v>0</v>
      </c>
      <c r="F7" s="75"/>
      <c r="G7" s="75">
        <v>0</v>
      </c>
    </row>
    <row r="8" spans="1:7" ht="15.75" customHeight="1" x14ac:dyDescent="0.25">
      <c r="A8" s="58" t="s">
        <v>456</v>
      </c>
      <c r="B8" s="75">
        <v>0</v>
      </c>
      <c r="C8" s="75">
        <v>0</v>
      </c>
      <c r="D8" s="75">
        <v>0</v>
      </c>
      <c r="E8" s="75">
        <v>0</v>
      </c>
      <c r="F8" s="75"/>
      <c r="G8" s="75">
        <v>0</v>
      </c>
    </row>
    <row r="9" spans="1:7" x14ac:dyDescent="0.25">
      <c r="A9" s="58" t="s">
        <v>457</v>
      </c>
      <c r="B9" s="75">
        <v>0</v>
      </c>
      <c r="C9" s="75">
        <v>0</v>
      </c>
      <c r="D9" s="75">
        <v>0</v>
      </c>
      <c r="E9" s="75">
        <v>0</v>
      </c>
      <c r="F9" s="75"/>
      <c r="G9" s="75">
        <v>0</v>
      </c>
    </row>
    <row r="10" spans="1:7" x14ac:dyDescent="0.25">
      <c r="A10" s="58" t="s">
        <v>458</v>
      </c>
      <c r="B10" s="75">
        <v>176921842.69999999</v>
      </c>
      <c r="C10" s="75">
        <v>0</v>
      </c>
      <c r="D10" s="75">
        <v>0</v>
      </c>
      <c r="E10" s="75">
        <v>0</v>
      </c>
      <c r="F10" s="75"/>
      <c r="G10" s="75">
        <v>0</v>
      </c>
    </row>
    <row r="11" spans="1:7" x14ac:dyDescent="0.25">
      <c r="A11" s="58" t="s">
        <v>459</v>
      </c>
      <c r="B11" s="75">
        <v>6757361.7699999996</v>
      </c>
      <c r="C11" s="75">
        <v>6396542.0499999998</v>
      </c>
      <c r="D11" s="75">
        <v>8803406.540000001</v>
      </c>
      <c r="E11" s="75">
        <v>14105005.699999999</v>
      </c>
      <c r="F11" s="75">
        <v>15500990.640000001</v>
      </c>
      <c r="G11" s="75">
        <v>0</v>
      </c>
    </row>
    <row r="12" spans="1:7" x14ac:dyDescent="0.25">
      <c r="A12" s="58" t="s">
        <v>460</v>
      </c>
      <c r="B12" s="75">
        <v>1790167.4</v>
      </c>
      <c r="C12" s="75">
        <v>2662430.63</v>
      </c>
      <c r="D12" s="75">
        <v>0</v>
      </c>
      <c r="E12" s="75">
        <v>0</v>
      </c>
      <c r="F12" s="75"/>
      <c r="G12" s="75">
        <v>0</v>
      </c>
    </row>
    <row r="13" spans="1:7" x14ac:dyDescent="0.25">
      <c r="A13" s="59" t="s">
        <v>461</v>
      </c>
      <c r="B13" s="75">
        <v>9505775.8800000008</v>
      </c>
      <c r="C13" s="75">
        <v>207274190.59999999</v>
      </c>
      <c r="D13" s="75">
        <v>236517825.72</v>
      </c>
      <c r="E13" s="75">
        <v>267390083.56000009</v>
      </c>
      <c r="F13" s="75">
        <v>278532535.5</v>
      </c>
      <c r="G13" s="75">
        <v>78079271.799999997</v>
      </c>
    </row>
    <row r="14" spans="1:7" x14ac:dyDescent="0.25">
      <c r="A14" s="58" t="s">
        <v>462</v>
      </c>
      <c r="B14" s="75">
        <v>0</v>
      </c>
      <c r="C14" s="75">
        <v>0</v>
      </c>
      <c r="D14" s="75">
        <v>0</v>
      </c>
      <c r="E14" s="75">
        <v>0</v>
      </c>
      <c r="F14" s="75"/>
      <c r="G14" s="75">
        <v>0</v>
      </c>
    </row>
    <row r="15" spans="1:7" x14ac:dyDescent="0.25">
      <c r="A15" s="58" t="s">
        <v>463</v>
      </c>
      <c r="B15" s="75">
        <v>0</v>
      </c>
      <c r="C15" s="75">
        <v>0</v>
      </c>
      <c r="D15" s="75">
        <v>0</v>
      </c>
      <c r="E15" s="75">
        <v>0</v>
      </c>
      <c r="F15" s="75"/>
      <c r="G15" s="75">
        <v>0</v>
      </c>
    </row>
    <row r="16" spans="1:7" x14ac:dyDescent="0.25">
      <c r="A16" s="58" t="s">
        <v>464</v>
      </c>
      <c r="B16" s="75">
        <v>0</v>
      </c>
      <c r="C16" s="75">
        <v>0</v>
      </c>
      <c r="D16" s="75">
        <v>0</v>
      </c>
      <c r="E16" s="75">
        <v>0</v>
      </c>
      <c r="F16" s="75"/>
      <c r="G16" s="75">
        <v>0</v>
      </c>
    </row>
    <row r="17" spans="1:7" x14ac:dyDescent="0.25">
      <c r="A17" s="58" t="s">
        <v>465</v>
      </c>
      <c r="B17" s="75">
        <v>0</v>
      </c>
      <c r="C17" s="75">
        <v>0</v>
      </c>
      <c r="D17" s="75">
        <v>0</v>
      </c>
      <c r="E17" s="75">
        <v>0</v>
      </c>
      <c r="F17" s="75"/>
      <c r="G17" s="75">
        <v>0</v>
      </c>
    </row>
    <row r="18" spans="1:7" x14ac:dyDescent="0.25">
      <c r="A18" s="92" t="s">
        <v>466</v>
      </c>
      <c r="B18" s="75">
        <v>0</v>
      </c>
      <c r="C18" s="75">
        <v>0</v>
      </c>
      <c r="D18" s="75">
        <v>0</v>
      </c>
      <c r="E18" s="75">
        <v>0</v>
      </c>
      <c r="F18" s="75"/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504</v>
      </c>
      <c r="B20" s="119">
        <f>SUM(B21:B25)</f>
        <v>2505007.25</v>
      </c>
      <c r="C20" s="119">
        <f t="shared" ref="C20:G20" si="1">SUM(C21:C25)</f>
        <v>5244757.7799999993</v>
      </c>
      <c r="D20" s="119">
        <f t="shared" si="1"/>
        <v>9933288.5600000005</v>
      </c>
      <c r="E20" s="119">
        <f t="shared" si="1"/>
        <v>29412098.66</v>
      </c>
      <c r="F20" s="119">
        <f t="shared" si="1"/>
        <v>13451890.449999999</v>
      </c>
      <c r="G20" s="119">
        <f t="shared" si="1"/>
        <v>671082.63</v>
      </c>
    </row>
    <row r="21" spans="1:7" x14ac:dyDescent="0.25">
      <c r="A21" s="58" t="s">
        <v>469</v>
      </c>
      <c r="B21" s="76">
        <v>0</v>
      </c>
      <c r="C21" s="76">
        <v>0</v>
      </c>
      <c r="D21" s="76">
        <v>0</v>
      </c>
      <c r="E21" s="76">
        <v>0</v>
      </c>
      <c r="F21" s="76"/>
      <c r="G21" s="76">
        <v>0</v>
      </c>
    </row>
    <row r="22" spans="1:7" x14ac:dyDescent="0.25">
      <c r="A22" s="58" t="s">
        <v>470</v>
      </c>
      <c r="B22" s="76">
        <v>2505007.25</v>
      </c>
      <c r="C22" s="76">
        <v>5228211.93</v>
      </c>
      <c r="D22" s="76">
        <v>0</v>
      </c>
      <c r="E22" s="76">
        <v>0</v>
      </c>
      <c r="F22" s="76"/>
      <c r="G22" s="76">
        <v>0</v>
      </c>
    </row>
    <row r="23" spans="1:7" x14ac:dyDescent="0.25">
      <c r="A23" s="58" t="s">
        <v>471</v>
      </c>
      <c r="B23" s="76">
        <v>0</v>
      </c>
      <c r="C23" s="76">
        <v>0</v>
      </c>
      <c r="D23" s="76">
        <v>0</v>
      </c>
      <c r="E23" s="76">
        <v>0</v>
      </c>
      <c r="F23" s="76"/>
      <c r="G23" s="76">
        <v>0</v>
      </c>
    </row>
    <row r="24" spans="1:7" ht="30" x14ac:dyDescent="0.25">
      <c r="A24" s="59" t="s">
        <v>472</v>
      </c>
      <c r="B24" s="76">
        <v>0</v>
      </c>
      <c r="C24" s="76">
        <v>16545.849999999999</v>
      </c>
      <c r="D24" s="76">
        <v>9933288.5600000005</v>
      </c>
      <c r="E24" s="76">
        <v>29412098.66</v>
      </c>
      <c r="F24" s="76">
        <v>13451890.449999999</v>
      </c>
      <c r="G24" s="76">
        <v>671082.63</v>
      </c>
    </row>
    <row r="25" spans="1:7" x14ac:dyDescent="0.25">
      <c r="A25" s="59" t="s">
        <v>473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505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294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506</v>
      </c>
      <c r="B30" s="119">
        <f>B20+B6+B27</f>
        <v>197480155</v>
      </c>
      <c r="C30" s="119">
        <f t="shared" ref="C30:G30" si="3">C20+C6+C27</f>
        <v>221577921.06</v>
      </c>
      <c r="D30" s="119">
        <f t="shared" si="3"/>
        <v>255254520.81999999</v>
      </c>
      <c r="E30" s="119">
        <f t="shared" si="3"/>
        <v>310907187.92000014</v>
      </c>
      <c r="F30" s="119">
        <f t="shared" si="3"/>
        <v>307485416.58999997</v>
      </c>
      <c r="G30" s="119">
        <f t="shared" si="3"/>
        <v>78750354.429999992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296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477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478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507</v>
      </c>
    </row>
    <row r="39" spans="1:7" x14ac:dyDescent="0.25">
      <c r="A39" t="s">
        <v>508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G7:G10 B25:G30 B21 G21:G23 B23:B24 G12 G14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F17" sqref="F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509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Sistema Municipal de Agua Potable y Alcantarillado de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510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ht="30" x14ac:dyDescent="0.25">
      <c r="A5" s="139" t="s">
        <v>496</v>
      </c>
      <c r="B5" s="7" t="s">
        <v>497</v>
      </c>
      <c r="C5" s="33" t="s">
        <v>498</v>
      </c>
      <c r="D5" s="33" t="s">
        <v>499</v>
      </c>
      <c r="E5" s="33" t="s">
        <v>500</v>
      </c>
      <c r="F5" s="33" t="s">
        <v>501</v>
      </c>
      <c r="G5" s="33" t="s">
        <v>502</v>
      </c>
    </row>
    <row r="6" spans="1:7" ht="15.75" customHeight="1" x14ac:dyDescent="0.25">
      <c r="A6" s="26" t="s">
        <v>481</v>
      </c>
      <c r="B6" s="119">
        <f t="shared" ref="B6:G6" si="0">SUM(B7:B15)</f>
        <v>241541822.41000003</v>
      </c>
      <c r="C6" s="119">
        <f t="shared" si="0"/>
        <v>236089273.40000001</v>
      </c>
      <c r="D6" s="119">
        <f t="shared" si="0"/>
        <v>239435516.5</v>
      </c>
      <c r="E6" s="119">
        <f t="shared" si="0"/>
        <v>284696827.69999999</v>
      </c>
      <c r="F6" s="119">
        <f t="shared" si="0"/>
        <v>402275361.76999998</v>
      </c>
      <c r="G6" s="119">
        <f t="shared" si="0"/>
        <v>70954727.660000026</v>
      </c>
    </row>
    <row r="7" spans="1:7" x14ac:dyDescent="0.25">
      <c r="A7" s="58" t="s">
        <v>482</v>
      </c>
      <c r="B7" s="75">
        <v>75430135.239999995</v>
      </c>
      <c r="C7" s="75">
        <v>82606236.579999998</v>
      </c>
      <c r="D7" s="75">
        <v>85338362.299999997</v>
      </c>
      <c r="E7" s="75">
        <v>90631724.799999982</v>
      </c>
      <c r="F7" s="75">
        <v>101969242.77999999</v>
      </c>
      <c r="G7" s="75">
        <v>22141754.560000014</v>
      </c>
    </row>
    <row r="8" spans="1:7" ht="15.75" customHeight="1" x14ac:dyDescent="0.25">
      <c r="A8" s="58" t="s">
        <v>483</v>
      </c>
      <c r="B8" s="75">
        <v>21279068.359999999</v>
      </c>
      <c r="C8" s="75">
        <v>30188965.940000001</v>
      </c>
      <c r="D8" s="75">
        <v>23792541.990000002</v>
      </c>
      <c r="E8" s="75">
        <v>31436712.919999998</v>
      </c>
      <c r="F8" s="75">
        <v>45438310.689999998</v>
      </c>
      <c r="G8" s="75">
        <v>6986131.6799999988</v>
      </c>
    </row>
    <row r="9" spans="1:7" x14ac:dyDescent="0.25">
      <c r="A9" s="58" t="s">
        <v>484</v>
      </c>
      <c r="B9" s="75">
        <v>67894586.530000001</v>
      </c>
      <c r="C9" s="75">
        <v>65023670.890000001</v>
      </c>
      <c r="D9" s="75">
        <v>65912589.950000003</v>
      </c>
      <c r="E9" s="75">
        <v>76039454.24000001</v>
      </c>
      <c r="F9" s="75">
        <v>92741584.74000001</v>
      </c>
      <c r="G9" s="75">
        <v>21049747.340000011</v>
      </c>
    </row>
    <row r="10" spans="1:7" x14ac:dyDescent="0.25">
      <c r="A10" s="58" t="s">
        <v>485</v>
      </c>
      <c r="B10" s="75">
        <v>28500</v>
      </c>
      <c r="C10" s="75">
        <v>253000</v>
      </c>
      <c r="D10" s="75">
        <v>35000</v>
      </c>
      <c r="E10" s="75">
        <v>62000</v>
      </c>
      <c r="F10" s="75">
        <v>168400</v>
      </c>
      <c r="G10" s="75">
        <v>659551.51</v>
      </c>
    </row>
    <row r="11" spans="1:7" x14ac:dyDescent="0.25">
      <c r="A11" s="58" t="s">
        <v>486</v>
      </c>
      <c r="B11" s="75">
        <v>1660801.8</v>
      </c>
      <c r="C11" s="75">
        <v>13120235.050000001</v>
      </c>
      <c r="D11" s="75">
        <v>5677125.8499999996</v>
      </c>
      <c r="E11" s="75">
        <v>7356137.8600000003</v>
      </c>
      <c r="F11" s="75">
        <v>20534262.939999998</v>
      </c>
      <c r="G11" s="75">
        <v>1467157.47</v>
      </c>
    </row>
    <row r="12" spans="1:7" x14ac:dyDescent="0.25">
      <c r="A12" s="58" t="s">
        <v>487</v>
      </c>
      <c r="B12" s="75">
        <v>75248730.480000004</v>
      </c>
      <c r="C12" s="75">
        <v>44897164.939999998</v>
      </c>
      <c r="D12" s="75">
        <v>19379162.59</v>
      </c>
      <c r="E12" s="75">
        <v>18611781.559999999</v>
      </c>
      <c r="F12" s="75">
        <v>31702243.990000002</v>
      </c>
      <c r="G12" s="75">
        <v>18650385.100000001</v>
      </c>
    </row>
    <row r="13" spans="1:7" x14ac:dyDescent="0.25">
      <c r="A13" s="59" t="s">
        <v>488</v>
      </c>
      <c r="B13" s="75">
        <v>0</v>
      </c>
      <c r="C13" s="75">
        <v>0</v>
      </c>
      <c r="D13" s="75">
        <v>0</v>
      </c>
      <c r="E13" s="75">
        <v>0</v>
      </c>
      <c r="F13" s="75">
        <v>1479481</v>
      </c>
      <c r="G13" s="75">
        <v>0</v>
      </c>
    </row>
    <row r="14" spans="1:7" x14ac:dyDescent="0.25">
      <c r="A14" s="58" t="s">
        <v>489</v>
      </c>
      <c r="B14" s="75">
        <v>0</v>
      </c>
      <c r="C14" s="75">
        <v>0</v>
      </c>
      <c r="D14" s="75">
        <v>0</v>
      </c>
      <c r="E14" s="75">
        <v>0</v>
      </c>
      <c r="F14" s="75"/>
      <c r="G14" s="75">
        <v>0</v>
      </c>
    </row>
    <row r="15" spans="1:7" x14ac:dyDescent="0.25">
      <c r="A15" s="58" t="s">
        <v>490</v>
      </c>
      <c r="B15" s="75">
        <v>0</v>
      </c>
      <c r="C15" s="75">
        <v>0</v>
      </c>
      <c r="D15" s="75">
        <v>39300733.82</v>
      </c>
      <c r="E15" s="75">
        <v>60559016.32</v>
      </c>
      <c r="F15" s="75">
        <v>108241835.63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491</v>
      </c>
      <c r="B17" s="119">
        <f>SUM(B18:B26)</f>
        <v>0</v>
      </c>
      <c r="C17" s="119">
        <f t="shared" ref="C17:G17" si="1">SUM(C18:C26)</f>
        <v>9931634.3699999992</v>
      </c>
      <c r="D17" s="119">
        <f t="shared" si="1"/>
        <v>9926071.0700000003</v>
      </c>
      <c r="E17" s="119">
        <f t="shared" si="1"/>
        <v>29305507.319999997</v>
      </c>
      <c r="F17" s="119">
        <f t="shared" si="1"/>
        <v>13451890.449999999</v>
      </c>
      <c r="G17" s="119">
        <f t="shared" si="1"/>
        <v>671082.63</v>
      </c>
    </row>
    <row r="18" spans="1:7" x14ac:dyDescent="0.25">
      <c r="A18" s="58" t="s">
        <v>482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483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484</v>
      </c>
      <c r="B20" s="76">
        <v>0</v>
      </c>
      <c r="C20" s="76">
        <v>0</v>
      </c>
      <c r="D20" s="76">
        <v>0</v>
      </c>
      <c r="E20" s="76">
        <v>0</v>
      </c>
      <c r="F20" s="76">
        <v>1818000</v>
      </c>
      <c r="G20" s="76">
        <v>522413.78</v>
      </c>
    </row>
    <row r="21" spans="1:7" x14ac:dyDescent="0.25">
      <c r="A21" s="58" t="s">
        <v>485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148668.85</v>
      </c>
    </row>
    <row r="22" spans="1:7" x14ac:dyDescent="0.25">
      <c r="A22" s="59" t="s">
        <v>486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487</v>
      </c>
      <c r="B23" s="76">
        <v>0</v>
      </c>
      <c r="C23" s="76">
        <v>9931634.3699999992</v>
      </c>
      <c r="D23" s="76">
        <v>9926071.0700000003</v>
      </c>
      <c r="E23" s="76">
        <v>29305507.319999997</v>
      </c>
      <c r="F23" s="76">
        <v>11633890.449999999</v>
      </c>
      <c r="G23" s="76">
        <v>0</v>
      </c>
    </row>
    <row r="24" spans="1:7" x14ac:dyDescent="0.25">
      <c r="A24" s="59" t="s">
        <v>488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493</v>
      </c>
      <c r="B28" s="119">
        <f>B17+B6</f>
        <v>241541822.41000003</v>
      </c>
      <c r="C28" s="119">
        <f t="shared" ref="C28:G28" si="2">C17+C6</f>
        <v>246020907.77000001</v>
      </c>
      <c r="D28" s="119">
        <f t="shared" si="2"/>
        <v>249361587.56999999</v>
      </c>
      <c r="E28" s="119">
        <f t="shared" si="2"/>
        <v>314002335.01999998</v>
      </c>
      <c r="F28" s="119">
        <f t="shared" si="2"/>
        <v>415727252.21999997</v>
      </c>
      <c r="G28" s="119">
        <f t="shared" si="2"/>
        <v>71625810.290000021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511</v>
      </c>
    </row>
    <row r="32" spans="1:7" x14ac:dyDescent="0.25">
      <c r="A32" t="s">
        <v>512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G14:G15 B27:G28 B18:B26 G18:G19 G22:G2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F17" sqref="F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0" t="s">
        <v>513</v>
      </c>
      <c r="B1" s="162"/>
      <c r="C1" s="162"/>
      <c r="D1" s="162"/>
      <c r="E1" s="162"/>
      <c r="F1" s="162"/>
    </row>
    <row r="2" spans="1:6" x14ac:dyDescent="0.25">
      <c r="A2" s="182" t="str">
        <f>'Formato 1'!A2</f>
        <v>Sistema Municipal de Agua Potable y Alcantarillado de Guanajuato</v>
      </c>
      <c r="B2" s="183"/>
      <c r="C2" s="183"/>
      <c r="D2" s="183"/>
      <c r="E2" s="183"/>
      <c r="F2" s="184"/>
    </row>
    <row r="3" spans="1:6" x14ac:dyDescent="0.25">
      <c r="A3" s="179" t="s">
        <v>514</v>
      </c>
      <c r="B3" s="180"/>
      <c r="C3" s="180"/>
      <c r="D3" s="180"/>
      <c r="E3" s="180"/>
      <c r="F3" s="181"/>
    </row>
    <row r="4" spans="1:6" ht="30" x14ac:dyDescent="0.25">
      <c r="A4" s="139" t="s">
        <v>496</v>
      </c>
      <c r="B4" s="7" t="s">
        <v>515</v>
      </c>
      <c r="C4" s="33" t="s">
        <v>516</v>
      </c>
      <c r="D4" s="33" t="s">
        <v>517</v>
      </c>
      <c r="E4" s="33" t="s">
        <v>518</v>
      </c>
      <c r="F4" s="33" t="s">
        <v>519</v>
      </c>
    </row>
    <row r="5" spans="1:6" ht="15.75" customHeight="1" x14ac:dyDescent="0.25">
      <c r="A5" s="143" t="s">
        <v>520</v>
      </c>
      <c r="B5" s="148"/>
      <c r="C5" s="148"/>
      <c r="D5" s="148"/>
      <c r="E5" s="148"/>
      <c r="F5" s="148"/>
    </row>
    <row r="6" spans="1:6" ht="30" x14ac:dyDescent="0.25">
      <c r="A6" s="146" t="s">
        <v>521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522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523</v>
      </c>
      <c r="B9" s="145"/>
      <c r="C9" s="145"/>
      <c r="D9" s="145"/>
      <c r="E9" s="145"/>
      <c r="F9" s="145"/>
    </row>
    <row r="10" spans="1:6" x14ac:dyDescent="0.25">
      <c r="A10" s="146" t="s">
        <v>524</v>
      </c>
      <c r="B10" s="155"/>
      <c r="C10" s="155"/>
      <c r="D10" s="155"/>
      <c r="E10" s="155"/>
      <c r="F10" s="155"/>
    </row>
    <row r="11" spans="1:6" x14ac:dyDescent="0.25">
      <c r="A11" s="67" t="s">
        <v>525</v>
      </c>
      <c r="B11" s="155"/>
      <c r="C11" s="155"/>
      <c r="D11" s="155"/>
      <c r="E11" s="155"/>
      <c r="F11" s="155"/>
    </row>
    <row r="12" spans="1:6" x14ac:dyDescent="0.25">
      <c r="A12" s="67" t="s">
        <v>526</v>
      </c>
      <c r="B12" s="155"/>
      <c r="C12" s="155"/>
      <c r="D12" s="155"/>
      <c r="E12" s="155"/>
      <c r="F12" s="155"/>
    </row>
    <row r="13" spans="1:6" x14ac:dyDescent="0.25">
      <c r="A13" s="67" t="s">
        <v>527</v>
      </c>
      <c r="B13" s="155"/>
      <c r="C13" s="155"/>
      <c r="D13" s="155"/>
      <c r="E13" s="155"/>
      <c r="F13" s="155"/>
    </row>
    <row r="14" spans="1:6" x14ac:dyDescent="0.25">
      <c r="A14" s="146" t="s">
        <v>528</v>
      </c>
      <c r="B14" s="155"/>
      <c r="C14" s="155"/>
      <c r="D14" s="155"/>
      <c r="E14" s="155"/>
      <c r="F14" s="155"/>
    </row>
    <row r="15" spans="1:6" x14ac:dyDescent="0.25">
      <c r="A15" s="67" t="s">
        <v>525</v>
      </c>
      <c r="B15" s="155"/>
      <c r="C15" s="155"/>
      <c r="D15" s="155"/>
      <c r="E15" s="155"/>
      <c r="F15" s="155"/>
    </row>
    <row r="16" spans="1:6" x14ac:dyDescent="0.25">
      <c r="A16" s="67" t="s">
        <v>526</v>
      </c>
      <c r="B16" s="156"/>
      <c r="C16" s="156"/>
      <c r="D16" s="156"/>
      <c r="E16" s="156"/>
      <c r="F16" s="156"/>
    </row>
    <row r="17" spans="1:6" x14ac:dyDescent="0.25">
      <c r="A17" s="67" t="s">
        <v>527</v>
      </c>
      <c r="B17" s="157"/>
      <c r="C17" s="157"/>
      <c r="D17" s="157"/>
      <c r="E17" s="157"/>
      <c r="F17" s="157"/>
    </row>
    <row r="18" spans="1:6" x14ac:dyDescent="0.25">
      <c r="A18" s="146" t="s">
        <v>529</v>
      </c>
      <c r="B18" s="157"/>
      <c r="C18" s="157"/>
      <c r="D18" s="157"/>
      <c r="E18" s="157"/>
      <c r="F18" s="157"/>
    </row>
    <row r="19" spans="1:6" x14ac:dyDescent="0.25">
      <c r="A19" s="146" t="s">
        <v>530</v>
      </c>
      <c r="B19" s="157"/>
      <c r="C19" s="157"/>
      <c r="D19" s="157"/>
      <c r="E19" s="157"/>
      <c r="F19" s="157"/>
    </row>
    <row r="20" spans="1:6" x14ac:dyDescent="0.25">
      <c r="A20" s="146" t="s">
        <v>531</v>
      </c>
      <c r="B20" s="158"/>
      <c r="C20" s="158"/>
      <c r="D20" s="158"/>
      <c r="E20" s="158"/>
      <c r="F20" s="158"/>
    </row>
    <row r="21" spans="1:6" x14ac:dyDescent="0.25">
      <c r="A21" s="146" t="s">
        <v>532</v>
      </c>
      <c r="B21" s="158"/>
      <c r="C21" s="158"/>
      <c r="D21" s="158"/>
      <c r="E21" s="158"/>
      <c r="F21" s="158"/>
    </row>
    <row r="22" spans="1:6" x14ac:dyDescent="0.25">
      <c r="A22" s="146" t="s">
        <v>533</v>
      </c>
      <c r="B22" s="158"/>
      <c r="C22" s="158"/>
      <c r="D22" s="158"/>
      <c r="E22" s="158"/>
      <c r="F22" s="158"/>
    </row>
    <row r="23" spans="1:6" x14ac:dyDescent="0.25">
      <c r="A23" s="146" t="s">
        <v>534</v>
      </c>
      <c r="B23" s="158"/>
      <c r="C23" s="158"/>
      <c r="D23" s="158"/>
      <c r="E23" s="158"/>
      <c r="F23" s="158"/>
    </row>
    <row r="24" spans="1:6" x14ac:dyDescent="0.25">
      <c r="A24" s="146" t="s">
        <v>535</v>
      </c>
      <c r="B24" s="150"/>
      <c r="C24" s="150"/>
      <c r="D24" s="150"/>
      <c r="E24" s="150"/>
      <c r="F24" s="150"/>
    </row>
    <row r="25" spans="1:6" x14ac:dyDescent="0.25">
      <c r="A25" s="146" t="s">
        <v>536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537</v>
      </c>
      <c r="B27" s="149"/>
      <c r="C27" s="149"/>
      <c r="D27" s="149"/>
      <c r="E27" s="149"/>
      <c r="F27" s="149"/>
    </row>
    <row r="28" spans="1:6" x14ac:dyDescent="0.25">
      <c r="A28" s="146" t="s">
        <v>538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539</v>
      </c>
      <c r="B30" s="53"/>
      <c r="C30" s="53"/>
      <c r="D30" s="53"/>
      <c r="E30" s="53"/>
      <c r="F30" s="53"/>
    </row>
    <row r="31" spans="1:6" x14ac:dyDescent="0.25">
      <c r="A31" s="154" t="s">
        <v>524</v>
      </c>
      <c r="B31" s="91"/>
      <c r="C31" s="91"/>
      <c r="D31" s="91"/>
      <c r="E31" s="91"/>
      <c r="F31" s="91"/>
    </row>
    <row r="32" spans="1:6" x14ac:dyDescent="0.25">
      <c r="A32" s="154" t="s">
        <v>528</v>
      </c>
      <c r="B32" s="91"/>
      <c r="C32" s="91"/>
      <c r="D32" s="91"/>
      <c r="E32" s="91"/>
      <c r="F32" s="91"/>
    </row>
    <row r="33" spans="1:6" x14ac:dyDescent="0.25">
      <c r="A33" s="154" t="s">
        <v>540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541</v>
      </c>
      <c r="B35" s="53"/>
      <c r="C35" s="53"/>
      <c r="D35" s="53"/>
      <c r="E35" s="53"/>
      <c r="F35" s="53"/>
    </row>
    <row r="36" spans="1:6" x14ac:dyDescent="0.25">
      <c r="A36" s="154" t="s">
        <v>542</v>
      </c>
      <c r="B36" s="53"/>
      <c r="C36" s="53"/>
      <c r="D36" s="53"/>
      <c r="E36" s="53"/>
      <c r="F36" s="53"/>
    </row>
    <row r="37" spans="1:6" x14ac:dyDescent="0.25">
      <c r="A37" s="154" t="s">
        <v>543</v>
      </c>
      <c r="B37" s="53"/>
      <c r="C37" s="53"/>
      <c r="D37" s="53"/>
      <c r="E37" s="53"/>
      <c r="F37" s="53"/>
    </row>
    <row r="38" spans="1:6" x14ac:dyDescent="0.25">
      <c r="A38" s="154" t="s">
        <v>544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546</v>
      </c>
      <c r="B42" s="53"/>
      <c r="C42" s="53"/>
      <c r="D42" s="53"/>
      <c r="E42" s="53"/>
      <c r="F42" s="53"/>
    </row>
    <row r="43" spans="1:6" x14ac:dyDescent="0.25">
      <c r="A43" s="154" t="s">
        <v>547</v>
      </c>
      <c r="B43" s="91"/>
      <c r="C43" s="91"/>
      <c r="D43" s="91"/>
      <c r="E43" s="91"/>
      <c r="F43" s="91"/>
    </row>
    <row r="44" spans="1:6" x14ac:dyDescent="0.25">
      <c r="A44" s="154" t="s">
        <v>548</v>
      </c>
      <c r="B44" s="91"/>
      <c r="C44" s="91"/>
      <c r="D44" s="91"/>
      <c r="E44" s="91"/>
      <c r="F44" s="91"/>
    </row>
    <row r="45" spans="1:6" x14ac:dyDescent="0.25">
      <c r="A45" s="154" t="s">
        <v>549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550</v>
      </c>
      <c r="B47" s="53"/>
      <c r="C47" s="53"/>
      <c r="D47" s="53"/>
      <c r="E47" s="53"/>
      <c r="F47" s="53"/>
    </row>
    <row r="48" spans="1:6" x14ac:dyDescent="0.25">
      <c r="A48" s="154" t="s">
        <v>548</v>
      </c>
      <c r="B48" s="91"/>
      <c r="C48" s="91"/>
      <c r="D48" s="91"/>
      <c r="E48" s="91"/>
      <c r="F48" s="91"/>
    </row>
    <row r="49" spans="1:6" x14ac:dyDescent="0.25">
      <c r="A49" s="154" t="s">
        <v>549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551</v>
      </c>
      <c r="B51" s="53"/>
      <c r="C51" s="53"/>
      <c r="D51" s="53"/>
      <c r="E51" s="53"/>
      <c r="F51" s="53"/>
    </row>
    <row r="52" spans="1:6" x14ac:dyDescent="0.25">
      <c r="A52" s="154" t="s">
        <v>548</v>
      </c>
      <c r="B52" s="91"/>
      <c r="C52" s="91"/>
      <c r="D52" s="91"/>
      <c r="E52" s="91"/>
      <c r="F52" s="91"/>
    </row>
    <row r="53" spans="1:6" x14ac:dyDescent="0.25">
      <c r="A53" s="154" t="s">
        <v>549</v>
      </c>
      <c r="B53" s="91"/>
      <c r="C53" s="91"/>
      <c r="D53" s="91"/>
      <c r="E53" s="91"/>
      <c r="F53" s="91"/>
    </row>
    <row r="54" spans="1:6" x14ac:dyDescent="0.25">
      <c r="A54" s="154" t="s">
        <v>552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553</v>
      </c>
      <c r="B56" s="53"/>
      <c r="C56" s="53"/>
      <c r="D56" s="53"/>
      <c r="E56" s="53"/>
      <c r="F56" s="53"/>
    </row>
    <row r="57" spans="1:6" x14ac:dyDescent="0.25">
      <c r="A57" s="154" t="s">
        <v>548</v>
      </c>
      <c r="B57" s="91"/>
      <c r="C57" s="91"/>
      <c r="D57" s="91"/>
      <c r="E57" s="91"/>
      <c r="F57" s="91"/>
    </row>
    <row r="58" spans="1:6" x14ac:dyDescent="0.25">
      <c r="A58" s="154" t="s">
        <v>549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554</v>
      </c>
      <c r="B60" s="53"/>
      <c r="C60" s="53"/>
      <c r="D60" s="53"/>
      <c r="E60" s="53"/>
      <c r="F60" s="53"/>
    </row>
    <row r="61" spans="1:6" x14ac:dyDescent="0.25">
      <c r="A61" s="154" t="s">
        <v>555</v>
      </c>
      <c r="B61" s="141"/>
      <c r="C61" s="141"/>
      <c r="D61" s="141"/>
      <c r="E61" s="141"/>
      <c r="F61" s="141"/>
    </row>
    <row r="62" spans="1:6" x14ac:dyDescent="0.25">
      <c r="A62" s="154" t="s">
        <v>556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557</v>
      </c>
      <c r="B64" s="141"/>
      <c r="C64" s="141"/>
      <c r="D64" s="141"/>
      <c r="E64" s="141"/>
      <c r="F64" s="141"/>
    </row>
    <row r="65" spans="1:6" x14ac:dyDescent="0.25">
      <c r="A65" s="154" t="s">
        <v>558</v>
      </c>
      <c r="B65" s="141"/>
      <c r="C65" s="141"/>
      <c r="D65" s="141"/>
      <c r="E65" s="141"/>
      <c r="F65" s="141"/>
    </row>
    <row r="66" spans="1:6" x14ac:dyDescent="0.25">
      <c r="A66" s="154" t="s">
        <v>559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7" t="s">
        <v>444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445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446</v>
      </c>
      <c r="B5" s="132"/>
      <c r="C5" s="132"/>
      <c r="D5" s="132"/>
      <c r="E5" s="132"/>
      <c r="F5" s="132"/>
      <c r="G5" s="133"/>
    </row>
    <row r="6" spans="1:7" x14ac:dyDescent="0.25">
      <c r="A6" s="185" t="s">
        <v>496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83.25" customHeight="1" x14ac:dyDescent="0.25">
      <c r="A7" s="186"/>
      <c r="B7" s="70" t="s">
        <v>560</v>
      </c>
      <c r="C7" s="186"/>
      <c r="D7" s="186"/>
      <c r="E7" s="186"/>
      <c r="F7" s="186"/>
      <c r="G7" s="186"/>
    </row>
    <row r="8" spans="1:7" ht="30" x14ac:dyDescent="0.25">
      <c r="A8" s="71" t="s">
        <v>503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562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294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296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298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8" t="s">
        <v>479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Sistema Municipal de Agua Potable y Alcantarillado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480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446</v>
      </c>
      <c r="B5" s="114"/>
      <c r="C5" s="114"/>
      <c r="D5" s="114"/>
      <c r="E5" s="114"/>
      <c r="F5" s="114"/>
      <c r="G5" s="115"/>
    </row>
    <row r="6" spans="1:7" x14ac:dyDescent="0.25">
      <c r="A6" s="189" t="s">
        <v>571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57.75" customHeight="1" x14ac:dyDescent="0.25">
      <c r="A7" s="190"/>
      <c r="B7" s="37" t="s">
        <v>560</v>
      </c>
      <c r="C7" s="186"/>
      <c r="D7" s="186"/>
      <c r="E7" s="186"/>
      <c r="F7" s="186"/>
      <c r="G7" s="186"/>
    </row>
    <row r="8" spans="1:7" x14ac:dyDescent="0.25">
      <c r="A8" s="26" t="s">
        <v>481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572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572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8" t="s">
        <v>494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Sistema Municipal de Agua Potable y Alcantarillado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495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2" t="s">
        <v>496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f>+F5+1</f>
        <v>2022</v>
      </c>
    </row>
    <row r="6" spans="1:7" ht="32.25" x14ac:dyDescent="0.25">
      <c r="A6" s="169"/>
      <c r="B6" s="194"/>
      <c r="C6" s="194"/>
      <c r="D6" s="194"/>
      <c r="E6" s="194"/>
      <c r="F6" s="194"/>
      <c r="G6" s="37" t="s">
        <v>575</v>
      </c>
    </row>
    <row r="7" spans="1:7" x14ac:dyDescent="0.25">
      <c r="A7" s="62" t="s">
        <v>503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582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294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296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1" t="s">
        <v>587</v>
      </c>
      <c r="B39" s="191"/>
      <c r="C39" s="191"/>
      <c r="D39" s="191"/>
      <c r="E39" s="191"/>
      <c r="F39" s="191"/>
      <c r="G39" s="191"/>
    </row>
    <row r="40" spans="1:7" x14ac:dyDescent="0.25">
      <c r="A40" s="191" t="s">
        <v>588</v>
      </c>
      <c r="B40" s="191"/>
      <c r="C40" s="191"/>
      <c r="D40" s="191"/>
      <c r="E40" s="191"/>
      <c r="F40" s="191"/>
      <c r="G40" s="1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8" t="s">
        <v>509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Sistema Municipal de Agua Potable y Alcantarillado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510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5" t="s">
        <v>571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v>2022</v>
      </c>
    </row>
    <row r="6" spans="1:7" ht="48.75" customHeight="1" x14ac:dyDescent="0.25">
      <c r="A6" s="196"/>
      <c r="B6" s="194"/>
      <c r="C6" s="194"/>
      <c r="D6" s="194"/>
      <c r="E6" s="194"/>
      <c r="F6" s="194"/>
      <c r="G6" s="37" t="s">
        <v>589</v>
      </c>
    </row>
    <row r="7" spans="1:7" x14ac:dyDescent="0.25">
      <c r="A7" s="26" t="s">
        <v>481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572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572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1" t="s">
        <v>587</v>
      </c>
      <c r="B32" s="191"/>
      <c r="C32" s="191"/>
      <c r="D32" s="191"/>
      <c r="E32" s="191"/>
      <c r="F32" s="191"/>
      <c r="G32" s="191"/>
    </row>
    <row r="33" spans="1:7" x14ac:dyDescent="0.25">
      <c r="A33" s="191" t="s">
        <v>588</v>
      </c>
      <c r="B33" s="191"/>
      <c r="C33" s="191"/>
      <c r="D33" s="191"/>
      <c r="E33" s="191"/>
      <c r="F33" s="191"/>
      <c r="G33" s="1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7" t="s">
        <v>513</v>
      </c>
      <c r="B1" s="197"/>
      <c r="C1" s="197"/>
      <c r="D1" s="197"/>
      <c r="E1" s="197"/>
      <c r="F1" s="197"/>
    </row>
    <row r="2" spans="1:6" ht="20.100000000000001" customHeight="1" x14ac:dyDescent="0.25">
      <c r="A2" s="110" t="str">
        <f>'Formato 1'!A2</f>
        <v>Sistema Municipal de Agua Potable y Alcantarillado de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515</v>
      </c>
      <c r="C4" s="121" t="s">
        <v>516</v>
      </c>
      <c r="D4" s="121" t="s">
        <v>517</v>
      </c>
      <c r="E4" s="121" t="s">
        <v>518</v>
      </c>
      <c r="F4" s="121" t="s">
        <v>519</v>
      </c>
    </row>
    <row r="5" spans="1:6" ht="12.75" customHeight="1" x14ac:dyDescent="0.25">
      <c r="A5" s="18" t="s">
        <v>520</v>
      </c>
      <c r="B5" s="53"/>
      <c r="C5" s="53"/>
      <c r="D5" s="53"/>
      <c r="E5" s="53"/>
      <c r="F5" s="53"/>
    </row>
    <row r="6" spans="1:6" ht="30" x14ac:dyDescent="0.25">
      <c r="A6" s="59" t="s">
        <v>521</v>
      </c>
      <c r="B6" s="60"/>
      <c r="C6" s="60"/>
      <c r="D6" s="60"/>
      <c r="E6" s="60"/>
      <c r="F6" s="60"/>
    </row>
    <row r="7" spans="1:6" ht="15" x14ac:dyDescent="0.25">
      <c r="A7" s="59" t="s">
        <v>522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523</v>
      </c>
      <c r="B9" s="45"/>
      <c r="C9" s="45"/>
      <c r="D9" s="45"/>
      <c r="E9" s="45"/>
      <c r="F9" s="45"/>
    </row>
    <row r="10" spans="1:6" ht="15" x14ac:dyDescent="0.25">
      <c r="A10" s="59" t="s">
        <v>524</v>
      </c>
      <c r="B10" s="60"/>
      <c r="C10" s="60"/>
      <c r="D10" s="60"/>
      <c r="E10" s="60"/>
      <c r="F10" s="60"/>
    </row>
    <row r="11" spans="1:6" ht="15" x14ac:dyDescent="0.25">
      <c r="A11" s="80" t="s">
        <v>525</v>
      </c>
      <c r="B11" s="60"/>
      <c r="C11" s="60"/>
      <c r="D11" s="60"/>
      <c r="E11" s="60"/>
      <c r="F11" s="60"/>
    </row>
    <row r="12" spans="1:6" ht="15" x14ac:dyDescent="0.25">
      <c r="A12" s="80" t="s">
        <v>526</v>
      </c>
      <c r="B12" s="60"/>
      <c r="C12" s="60"/>
      <c r="D12" s="60"/>
      <c r="E12" s="60"/>
      <c r="F12" s="60"/>
    </row>
    <row r="13" spans="1:6" ht="15" x14ac:dyDescent="0.25">
      <c r="A13" s="80" t="s">
        <v>527</v>
      </c>
      <c r="B13" s="60"/>
      <c r="C13" s="60"/>
      <c r="D13" s="60"/>
      <c r="E13" s="60"/>
      <c r="F13" s="60"/>
    </row>
    <row r="14" spans="1:6" ht="15" x14ac:dyDescent="0.25">
      <c r="A14" s="59" t="s">
        <v>528</v>
      </c>
      <c r="B14" s="60"/>
      <c r="C14" s="60"/>
      <c r="D14" s="60"/>
      <c r="E14" s="60"/>
      <c r="F14" s="60"/>
    </row>
    <row r="15" spans="1:6" ht="15" x14ac:dyDescent="0.25">
      <c r="A15" s="80" t="s">
        <v>525</v>
      </c>
      <c r="B15" s="60"/>
      <c r="C15" s="60"/>
      <c r="D15" s="60"/>
      <c r="E15" s="60"/>
      <c r="F15" s="60"/>
    </row>
    <row r="16" spans="1:6" ht="15" x14ac:dyDescent="0.25">
      <c r="A16" s="80" t="s">
        <v>526</v>
      </c>
      <c r="B16" s="60"/>
      <c r="C16" s="60"/>
      <c r="D16" s="60"/>
      <c r="E16" s="60"/>
      <c r="F16" s="60"/>
    </row>
    <row r="17" spans="1:6" ht="15" x14ac:dyDescent="0.25">
      <c r="A17" s="80" t="s">
        <v>527</v>
      </c>
      <c r="B17" s="60"/>
      <c r="C17" s="60"/>
      <c r="D17" s="60"/>
      <c r="E17" s="60"/>
      <c r="F17" s="60"/>
    </row>
    <row r="18" spans="1:6" ht="15" x14ac:dyDescent="0.25">
      <c r="A18" s="59" t="s">
        <v>529</v>
      </c>
      <c r="B18" s="122"/>
      <c r="C18" s="60"/>
      <c r="D18" s="60"/>
      <c r="E18" s="60"/>
      <c r="F18" s="60"/>
    </row>
    <row r="19" spans="1:6" ht="15" x14ac:dyDescent="0.25">
      <c r="A19" s="59" t="s">
        <v>530</v>
      </c>
      <c r="B19" s="60"/>
      <c r="C19" s="60"/>
      <c r="D19" s="60"/>
      <c r="E19" s="60"/>
      <c r="F19" s="60"/>
    </row>
    <row r="20" spans="1:6" ht="30" x14ac:dyDescent="0.25">
      <c r="A20" s="59" t="s">
        <v>531</v>
      </c>
      <c r="B20" s="123"/>
      <c r="C20" s="123"/>
      <c r="D20" s="123"/>
      <c r="E20" s="123"/>
      <c r="F20" s="123"/>
    </row>
    <row r="21" spans="1:6" ht="30" x14ac:dyDescent="0.25">
      <c r="A21" s="59" t="s">
        <v>532</v>
      </c>
      <c r="B21" s="123"/>
      <c r="C21" s="123"/>
      <c r="D21" s="123"/>
      <c r="E21" s="123"/>
      <c r="F21" s="123"/>
    </row>
    <row r="22" spans="1:6" ht="30" x14ac:dyDescent="0.25">
      <c r="A22" s="59" t="s">
        <v>533</v>
      </c>
      <c r="B22" s="123"/>
      <c r="C22" s="123"/>
      <c r="D22" s="123"/>
      <c r="E22" s="123"/>
      <c r="F22" s="123"/>
    </row>
    <row r="23" spans="1:6" ht="15" x14ac:dyDescent="0.25">
      <c r="A23" s="59" t="s">
        <v>534</v>
      </c>
      <c r="B23" s="123"/>
      <c r="C23" s="123"/>
      <c r="D23" s="123"/>
      <c r="E23" s="123"/>
      <c r="F23" s="123"/>
    </row>
    <row r="24" spans="1:6" ht="15" x14ac:dyDescent="0.25">
      <c r="A24" s="59" t="s">
        <v>535</v>
      </c>
      <c r="B24" s="124"/>
      <c r="C24" s="60"/>
      <c r="D24" s="60"/>
      <c r="E24" s="60"/>
      <c r="F24" s="60"/>
    </row>
    <row r="25" spans="1:6" ht="15" x14ac:dyDescent="0.25">
      <c r="A25" s="59" t="s">
        <v>536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537</v>
      </c>
      <c r="B27" s="45"/>
      <c r="C27" s="45"/>
      <c r="D27" s="45"/>
      <c r="E27" s="45"/>
      <c r="F27" s="45"/>
    </row>
    <row r="28" spans="1:6" ht="15" x14ac:dyDescent="0.25">
      <c r="A28" s="59" t="s">
        <v>538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539</v>
      </c>
      <c r="B30" s="45"/>
      <c r="C30" s="45"/>
      <c r="D30" s="45"/>
      <c r="E30" s="45"/>
      <c r="F30" s="45"/>
    </row>
    <row r="31" spans="1:6" ht="15" x14ac:dyDescent="0.25">
      <c r="A31" s="59" t="s">
        <v>524</v>
      </c>
      <c r="B31" s="60"/>
      <c r="C31" s="60"/>
      <c r="D31" s="60"/>
      <c r="E31" s="60"/>
      <c r="F31" s="60"/>
    </row>
    <row r="32" spans="1:6" ht="15" x14ac:dyDescent="0.25">
      <c r="A32" s="59" t="s">
        <v>528</v>
      </c>
      <c r="B32" s="60"/>
      <c r="C32" s="60"/>
      <c r="D32" s="60"/>
      <c r="E32" s="60"/>
      <c r="F32" s="60"/>
    </row>
    <row r="33" spans="1:6" ht="15" x14ac:dyDescent="0.25">
      <c r="A33" s="59" t="s">
        <v>540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541</v>
      </c>
      <c r="B35" s="45"/>
      <c r="C35" s="45"/>
      <c r="D35" s="45"/>
      <c r="E35" s="45"/>
      <c r="F35" s="45"/>
    </row>
    <row r="36" spans="1:6" ht="15" x14ac:dyDescent="0.25">
      <c r="A36" s="59" t="s">
        <v>542</v>
      </c>
      <c r="B36" s="60"/>
      <c r="C36" s="60"/>
      <c r="D36" s="60"/>
      <c r="E36" s="60"/>
      <c r="F36" s="60"/>
    </row>
    <row r="37" spans="1:6" ht="15" x14ac:dyDescent="0.25">
      <c r="A37" s="59" t="s">
        <v>543</v>
      </c>
      <c r="B37" s="60"/>
      <c r="C37" s="60"/>
      <c r="D37" s="60"/>
      <c r="E37" s="60"/>
      <c r="F37" s="60"/>
    </row>
    <row r="38" spans="1:6" ht="15" x14ac:dyDescent="0.25">
      <c r="A38" s="59" t="s">
        <v>544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546</v>
      </c>
      <c r="B42" s="45"/>
      <c r="C42" s="45"/>
      <c r="D42" s="45"/>
      <c r="E42" s="45"/>
      <c r="F42" s="45"/>
    </row>
    <row r="43" spans="1:6" ht="15" x14ac:dyDescent="0.25">
      <c r="A43" s="59" t="s">
        <v>547</v>
      </c>
      <c r="B43" s="60"/>
      <c r="C43" s="60"/>
      <c r="D43" s="60"/>
      <c r="E43" s="60"/>
      <c r="F43" s="60"/>
    </row>
    <row r="44" spans="1:6" ht="15" x14ac:dyDescent="0.25">
      <c r="A44" s="59" t="s">
        <v>548</v>
      </c>
      <c r="B44" s="60"/>
      <c r="C44" s="60"/>
      <c r="D44" s="60"/>
      <c r="E44" s="60"/>
      <c r="F44" s="60"/>
    </row>
    <row r="45" spans="1:6" ht="15" x14ac:dyDescent="0.25">
      <c r="A45" s="59" t="s">
        <v>549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550</v>
      </c>
      <c r="B47" s="45"/>
      <c r="C47" s="45"/>
      <c r="D47" s="45"/>
      <c r="E47" s="45"/>
      <c r="F47" s="45"/>
    </row>
    <row r="48" spans="1:6" ht="15" x14ac:dyDescent="0.25">
      <c r="A48" s="59" t="s">
        <v>548</v>
      </c>
      <c r="B48" s="123"/>
      <c r="C48" s="123"/>
      <c r="D48" s="123"/>
      <c r="E48" s="123"/>
      <c r="F48" s="123"/>
    </row>
    <row r="49" spans="1:6" ht="15" x14ac:dyDescent="0.25">
      <c r="A49" s="59" t="s">
        <v>549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551</v>
      </c>
      <c r="B51" s="45"/>
      <c r="C51" s="45"/>
      <c r="D51" s="45"/>
      <c r="E51" s="45"/>
      <c r="F51" s="45"/>
    </row>
    <row r="52" spans="1:6" ht="15" x14ac:dyDescent="0.25">
      <c r="A52" s="59" t="s">
        <v>548</v>
      </c>
      <c r="B52" s="60"/>
      <c r="C52" s="60"/>
      <c r="D52" s="60"/>
      <c r="E52" s="60"/>
      <c r="F52" s="60"/>
    </row>
    <row r="53" spans="1:6" ht="15" x14ac:dyDescent="0.25">
      <c r="A53" s="59" t="s">
        <v>549</v>
      </c>
      <c r="B53" s="60"/>
      <c r="C53" s="60"/>
      <c r="D53" s="60"/>
      <c r="E53" s="60"/>
      <c r="F53" s="60"/>
    </row>
    <row r="54" spans="1:6" ht="15" x14ac:dyDescent="0.25">
      <c r="A54" s="59" t="s">
        <v>552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9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1" t="s">
        <v>123</v>
      </c>
      <c r="B1" s="162"/>
      <c r="C1" s="162"/>
      <c r="D1" s="162"/>
      <c r="E1" s="162"/>
      <c r="F1" s="162"/>
      <c r="G1" s="162"/>
      <c r="H1" s="163"/>
    </row>
    <row r="2" spans="1:8" x14ac:dyDescent="0.25">
      <c r="A2" s="110" t="str">
        <f>'Formato 1'!A2</f>
        <v>Sistema Municipal de Agua Potable y Alcantarillado de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124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diciembre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125</v>
      </c>
      <c r="B6" s="6" t="s">
        <v>126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133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134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135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136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137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138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139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140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141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142</v>
      </c>
      <c r="B18" s="4">
        <v>38153853.240000002</v>
      </c>
      <c r="C18" s="108"/>
      <c r="D18" s="108"/>
      <c r="E18" s="108"/>
      <c r="F18" s="4">
        <v>27504359.789999962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143</v>
      </c>
      <c r="B20" s="4">
        <f t="shared" ref="B20:H20" si="3">B8+B18</f>
        <v>38153853.240000002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27504359.789999962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144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148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152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4" t="s">
        <v>153</v>
      </c>
      <c r="B33" s="164"/>
      <c r="C33" s="164"/>
      <c r="D33" s="164"/>
      <c r="E33" s="164"/>
      <c r="F33" s="164"/>
      <c r="G33" s="164"/>
      <c r="H33" s="164"/>
    </row>
    <row r="34" spans="1:8" ht="14.45" customHeight="1" x14ac:dyDescent="0.25">
      <c r="A34" s="164"/>
      <c r="B34" s="164"/>
      <c r="C34" s="164"/>
      <c r="D34" s="164"/>
      <c r="E34" s="164"/>
      <c r="F34" s="164"/>
      <c r="G34" s="164"/>
      <c r="H34" s="164"/>
    </row>
    <row r="35" spans="1:8" ht="14.45" customHeight="1" x14ac:dyDescent="0.25">
      <c r="A35" s="164"/>
      <c r="B35" s="164"/>
      <c r="C35" s="164"/>
      <c r="D35" s="164"/>
      <c r="E35" s="164"/>
      <c r="F35" s="164"/>
      <c r="G35" s="164"/>
      <c r="H35" s="164"/>
    </row>
    <row r="36" spans="1:8" ht="14.45" customHeight="1" x14ac:dyDescent="0.25">
      <c r="A36" s="164"/>
      <c r="B36" s="164"/>
      <c r="C36" s="164"/>
      <c r="D36" s="164"/>
      <c r="E36" s="164"/>
      <c r="F36" s="164"/>
      <c r="G36" s="164"/>
      <c r="H36" s="164"/>
    </row>
    <row r="37" spans="1:8" ht="14.45" customHeight="1" x14ac:dyDescent="0.25">
      <c r="A37" s="164"/>
      <c r="B37" s="164"/>
      <c r="C37" s="164"/>
      <c r="D37" s="164"/>
      <c r="E37" s="164"/>
      <c r="F37" s="164"/>
      <c r="G37" s="164"/>
      <c r="H37" s="164"/>
    </row>
    <row r="38" spans="1:8" x14ac:dyDescent="0.25">
      <c r="A38" s="61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160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161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162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163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152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1" t="s">
        <v>164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</row>
    <row r="2" spans="1:11" x14ac:dyDescent="0.25">
      <c r="A2" s="110" t="str">
        <f>'Formato 1'!A2</f>
        <v>Sistema Municipal de Agua Potable y Alcantarillado de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165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601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177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178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179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180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181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182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183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184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185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186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187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G75"/>
  <sheetViews>
    <sheetView showGridLines="0" topLeftCell="A28" zoomScale="75" zoomScaleNormal="75" workbookViewId="0">
      <selection activeCell="D69" sqref="D6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7" max="7" width="15.5703125" bestFit="1" customWidth="1"/>
    <col min="8" max="8" width="17.28515625" customWidth="1"/>
  </cols>
  <sheetData>
    <row r="1" spans="1:4" ht="40.9" customHeight="1" x14ac:dyDescent="0.25">
      <c r="A1" s="161" t="s">
        <v>188</v>
      </c>
      <c r="B1" s="162"/>
      <c r="C1" s="162"/>
      <c r="D1" s="163"/>
    </row>
    <row r="2" spans="1:4" x14ac:dyDescent="0.25">
      <c r="A2" s="110" t="str">
        <f>'Formato 1'!A2</f>
        <v>Sistema Municipal de Agua Potable y Alcantarillado de Guanajuato</v>
      </c>
      <c r="B2" s="111"/>
      <c r="C2" s="111"/>
      <c r="D2" s="112"/>
    </row>
    <row r="3" spans="1:4" x14ac:dyDescent="0.25">
      <c r="A3" s="113" t="s">
        <v>189</v>
      </c>
      <c r="B3" s="114"/>
      <c r="C3" s="114"/>
      <c r="D3" s="115"/>
    </row>
    <row r="4" spans="1:4" x14ac:dyDescent="0.25">
      <c r="A4" s="113" t="str">
        <f>'Formato 3'!A4</f>
        <v>Del 1 de Enero al 31 de diciembre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4">
        <f>SUM(B9:B11)</f>
        <v>308636531</v>
      </c>
      <c r="C8" s="14">
        <f>SUM(C9:C11)</f>
        <v>356469876.55000001</v>
      </c>
      <c r="D8" s="14">
        <f>SUM(D9:D11)</f>
        <v>349418632.59000003</v>
      </c>
    </row>
    <row r="9" spans="1:4" x14ac:dyDescent="0.25">
      <c r="A9" s="58" t="s">
        <v>194</v>
      </c>
      <c r="B9" s="94">
        <v>308636531</v>
      </c>
      <c r="C9" s="94">
        <v>336227592.22000003</v>
      </c>
      <c r="D9" s="94">
        <v>336227592.22000003</v>
      </c>
    </row>
    <row r="10" spans="1:4" x14ac:dyDescent="0.25">
      <c r="A10" s="58" t="s">
        <v>195</v>
      </c>
      <c r="B10" s="94">
        <v>0</v>
      </c>
      <c r="C10" s="94">
        <v>20242284.329999998</v>
      </c>
      <c r="D10" s="94">
        <v>13191040.369999999</v>
      </c>
    </row>
    <row r="11" spans="1:4" x14ac:dyDescent="0.25">
      <c r="A11" s="58" t="s">
        <v>196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197</v>
      </c>
      <c r="B13" s="14">
        <f>B14+B15</f>
        <v>308636531</v>
      </c>
      <c r="C13" s="14">
        <f>C14+C15</f>
        <v>335773553.67999995</v>
      </c>
      <c r="D13" s="14">
        <f>D14+D15</f>
        <v>312719521.48999995</v>
      </c>
    </row>
    <row r="14" spans="1:4" x14ac:dyDescent="0.25">
      <c r="A14" s="58" t="s">
        <v>198</v>
      </c>
      <c r="B14" s="94">
        <v>308636531</v>
      </c>
      <c r="C14" s="94">
        <v>315531269.34999996</v>
      </c>
      <c r="D14" s="94">
        <v>301952256.54999995</v>
      </c>
    </row>
    <row r="15" spans="1:4" x14ac:dyDescent="0.25">
      <c r="A15" s="58" t="s">
        <v>199</v>
      </c>
      <c r="B15" s="94">
        <v>0</v>
      </c>
      <c r="C15" s="94">
        <v>20242284.329999998</v>
      </c>
      <c r="D15" s="94">
        <v>10767264.940000001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200</v>
      </c>
      <c r="B17" s="15">
        <v>0</v>
      </c>
      <c r="C17" s="14">
        <f>C18+C19</f>
        <v>50128699.099999994</v>
      </c>
      <c r="D17" s="14">
        <f>D18+D19</f>
        <v>49530072.549999997</v>
      </c>
    </row>
    <row r="18" spans="1:4" x14ac:dyDescent="0.25">
      <c r="A18" s="58" t="s">
        <v>201</v>
      </c>
      <c r="B18" s="16">
        <v>0</v>
      </c>
      <c r="C18" s="47">
        <v>50128699.099999994</v>
      </c>
      <c r="D18" s="47">
        <v>49530072.549999997</v>
      </c>
    </row>
    <row r="19" spans="1:4" x14ac:dyDescent="0.25">
      <c r="A19" s="58" t="s">
        <v>202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203</v>
      </c>
      <c r="B21" s="14">
        <f>B8-B13+B17</f>
        <v>0</v>
      </c>
      <c r="C21" s="14">
        <f>C8-C13+C17</f>
        <v>70825021.970000058</v>
      </c>
      <c r="D21" s="14">
        <f>D8-D13+D17</f>
        <v>86229183.65000008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204</v>
      </c>
      <c r="B23" s="14">
        <f>B21-B11</f>
        <v>0</v>
      </c>
      <c r="C23" s="14">
        <f>C21-C11</f>
        <v>70825021.970000058</v>
      </c>
      <c r="D23" s="14">
        <f>D21-D11</f>
        <v>86229183.65000008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205</v>
      </c>
      <c r="B25" s="14">
        <f>B23-B17</f>
        <v>0</v>
      </c>
      <c r="C25" s="14">
        <f>C23-C17</f>
        <v>20696322.870000064</v>
      </c>
      <c r="D25" s="14">
        <f>D23-D17</f>
        <v>36699111.100000083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206</v>
      </c>
      <c r="B28" s="7" t="s">
        <v>207</v>
      </c>
      <c r="C28" s="7" t="s">
        <v>191</v>
      </c>
      <c r="D28" s="7" t="s">
        <v>208</v>
      </c>
    </row>
    <row r="29" spans="1:4" x14ac:dyDescent="0.25">
      <c r="A29" s="3" t="s">
        <v>209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210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211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212</v>
      </c>
      <c r="B33" s="4">
        <f>B25+B29</f>
        <v>0</v>
      </c>
      <c r="C33" s="4">
        <f>C25+C29</f>
        <v>20696322.870000064</v>
      </c>
      <c r="D33" s="4">
        <f>D25+D29</f>
        <v>36699111.100000083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206</v>
      </c>
      <c r="B36" s="7" t="s">
        <v>213</v>
      </c>
      <c r="C36" s="7" t="s">
        <v>191</v>
      </c>
      <c r="D36" s="7" t="s">
        <v>192</v>
      </c>
    </row>
    <row r="37" spans="1:4" ht="14.45" customHeight="1" x14ac:dyDescent="0.25">
      <c r="A37" s="3" t="s">
        <v>214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215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216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217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218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219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220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206</v>
      </c>
      <c r="B47" s="7" t="s">
        <v>213</v>
      </c>
      <c r="C47" s="7" t="s">
        <v>191</v>
      </c>
      <c r="D47" s="7" t="s">
        <v>192</v>
      </c>
    </row>
    <row r="48" spans="1:4" x14ac:dyDescent="0.25">
      <c r="A48" s="95" t="s">
        <v>221</v>
      </c>
      <c r="B48" s="96">
        <f>B9</f>
        <v>308636531</v>
      </c>
      <c r="C48" s="96">
        <f>C9</f>
        <v>336227592.22000003</v>
      </c>
      <c r="D48" s="96">
        <f>D9</f>
        <v>336227592.22000003</v>
      </c>
    </row>
    <row r="49" spans="1:7" x14ac:dyDescent="0.25">
      <c r="A49" s="21" t="s">
        <v>222</v>
      </c>
      <c r="B49" s="4">
        <f>B50-B51</f>
        <v>0</v>
      </c>
      <c r="C49" s="4">
        <f>C50-C51</f>
        <v>0</v>
      </c>
      <c r="D49" s="4">
        <f>D50-D51</f>
        <v>0</v>
      </c>
    </row>
    <row r="50" spans="1:7" x14ac:dyDescent="0.25">
      <c r="A50" s="97" t="s">
        <v>215</v>
      </c>
      <c r="B50" s="47">
        <v>0</v>
      </c>
      <c r="C50" s="47">
        <v>0</v>
      </c>
      <c r="D50" s="47">
        <v>0</v>
      </c>
    </row>
    <row r="51" spans="1:7" x14ac:dyDescent="0.25">
      <c r="A51" s="97" t="s">
        <v>218</v>
      </c>
      <c r="B51" s="47">
        <v>0</v>
      </c>
      <c r="C51" s="47">
        <v>0</v>
      </c>
      <c r="D51" s="47">
        <v>0</v>
      </c>
    </row>
    <row r="52" spans="1:7" x14ac:dyDescent="0.25">
      <c r="A52" s="45"/>
      <c r="B52" s="49"/>
      <c r="C52" s="49"/>
      <c r="D52" s="49"/>
    </row>
    <row r="53" spans="1:7" x14ac:dyDescent="0.25">
      <c r="A53" s="58" t="s">
        <v>198</v>
      </c>
      <c r="B53" s="47">
        <f>B14</f>
        <v>308636531</v>
      </c>
      <c r="C53" s="47">
        <f>C14</f>
        <v>315531269.34999996</v>
      </c>
      <c r="D53" s="47">
        <f>D14</f>
        <v>301952256.54999995</v>
      </c>
    </row>
    <row r="54" spans="1:7" x14ac:dyDescent="0.25">
      <c r="A54" s="45"/>
      <c r="B54" s="49"/>
      <c r="C54" s="49"/>
      <c r="D54" s="49"/>
    </row>
    <row r="55" spans="1:7" x14ac:dyDescent="0.25">
      <c r="A55" s="58" t="s">
        <v>201</v>
      </c>
      <c r="B55" s="22">
        <v>0</v>
      </c>
      <c r="C55" s="47">
        <f>C18</f>
        <v>50128699.099999994</v>
      </c>
      <c r="D55" s="47">
        <f>D18</f>
        <v>49530072.549999997</v>
      </c>
    </row>
    <row r="56" spans="1:7" x14ac:dyDescent="0.25">
      <c r="A56" s="45"/>
      <c r="B56" s="49"/>
      <c r="C56" s="49"/>
      <c r="D56" s="49"/>
    </row>
    <row r="57" spans="1:7" x14ac:dyDescent="0.25">
      <c r="A57" s="18" t="s">
        <v>223</v>
      </c>
      <c r="B57" s="4">
        <f>B48+B49-B53+B55</f>
        <v>0</v>
      </c>
      <c r="C57" s="4">
        <f>C48+C49-C53+C55</f>
        <v>70825021.970000058</v>
      </c>
      <c r="D57" s="4">
        <f>D48+D49-D53+D55</f>
        <v>83805408.220000073</v>
      </c>
      <c r="G57" s="160"/>
    </row>
    <row r="58" spans="1:7" x14ac:dyDescent="0.25">
      <c r="A58" s="23"/>
      <c r="B58" s="24"/>
      <c r="C58" s="24"/>
      <c r="D58" s="24"/>
    </row>
    <row r="59" spans="1:7" x14ac:dyDescent="0.25">
      <c r="A59" s="18" t="s">
        <v>224</v>
      </c>
      <c r="B59" s="4">
        <f>B57-B49</f>
        <v>0</v>
      </c>
      <c r="C59" s="4">
        <f>C57-C49</f>
        <v>70825021.970000058</v>
      </c>
      <c r="D59" s="4">
        <f>D57-D49</f>
        <v>83805408.220000073</v>
      </c>
    </row>
    <row r="60" spans="1:7" x14ac:dyDescent="0.25">
      <c r="A60" s="55"/>
      <c r="B60" s="56"/>
      <c r="C60" s="56"/>
      <c r="D60" s="56"/>
    </row>
    <row r="62" spans="1:7" ht="30" x14ac:dyDescent="0.25">
      <c r="A62" s="13" t="s">
        <v>206</v>
      </c>
      <c r="B62" s="7" t="s">
        <v>213</v>
      </c>
      <c r="C62" s="7" t="s">
        <v>191</v>
      </c>
      <c r="D62" s="7" t="s">
        <v>192</v>
      </c>
    </row>
    <row r="63" spans="1:7" x14ac:dyDescent="0.25">
      <c r="A63" s="95" t="s">
        <v>195</v>
      </c>
      <c r="B63" s="98">
        <f>B10</f>
        <v>0</v>
      </c>
      <c r="C63" s="98">
        <f>C10</f>
        <v>20242284.329999998</v>
      </c>
      <c r="D63" s="98">
        <f>D10</f>
        <v>13191040.369999999</v>
      </c>
    </row>
    <row r="64" spans="1:7" ht="30" x14ac:dyDescent="0.25">
      <c r="A64" s="21" t="s">
        <v>225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216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219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226</v>
      </c>
      <c r="B68" s="94">
        <f>B15</f>
        <v>0</v>
      </c>
      <c r="C68" s="94">
        <f>C15</f>
        <v>20242284.329999998</v>
      </c>
      <c r="D68" s="94">
        <f>D15</f>
        <v>10767264.940000001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202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227</v>
      </c>
      <c r="B72" s="14">
        <f>B63+B64-B68+B70</f>
        <v>0</v>
      </c>
      <c r="C72" s="14">
        <f>C63+C64-C68+C70</f>
        <v>0</v>
      </c>
      <c r="D72" s="14">
        <f>D63+D64-D68+D70</f>
        <v>2423775.4299999978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228</v>
      </c>
      <c r="B74" s="14">
        <f>B72-B64</f>
        <v>0</v>
      </c>
      <c r="C74" s="14">
        <f>C72-C64</f>
        <v>0</v>
      </c>
      <c r="D74" s="14">
        <f>D72-D64</f>
        <v>2423775.4299999978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6 B63:D74 B11:D13 B16:D17 B10 B19:D20 B18 B22:D25 B21 B15 B58:D59 B57 D5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82"/>
  <sheetViews>
    <sheetView showGridLines="0" topLeftCell="A31" zoomScale="75" zoomScaleNormal="75" workbookViewId="0">
      <selection activeCell="D68" sqref="D6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1" t="s">
        <v>229</v>
      </c>
      <c r="B1" s="162"/>
      <c r="C1" s="162"/>
      <c r="D1" s="162"/>
      <c r="E1" s="162"/>
      <c r="F1" s="162"/>
      <c r="G1" s="163"/>
    </row>
    <row r="2" spans="1:7" x14ac:dyDescent="0.25">
      <c r="A2" s="110" t="str">
        <f>'Formato 1'!A2</f>
        <v>Sistema Municipal de Agua Potable y Alcantarillado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230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5" t="s">
        <v>231</v>
      </c>
      <c r="B6" s="167" t="s">
        <v>232</v>
      </c>
      <c r="C6" s="167"/>
      <c r="D6" s="167"/>
      <c r="E6" s="167"/>
      <c r="F6" s="167"/>
      <c r="G6" s="167" t="s">
        <v>233</v>
      </c>
    </row>
    <row r="7" spans="1:7" ht="30" x14ac:dyDescent="0.25">
      <c r="A7" s="166"/>
      <c r="B7" s="25" t="s">
        <v>234</v>
      </c>
      <c r="C7" s="7" t="s">
        <v>235</v>
      </c>
      <c r="D7" s="25" t="s">
        <v>236</v>
      </c>
      <c r="E7" s="25" t="s">
        <v>191</v>
      </c>
      <c r="F7" s="25" t="s">
        <v>237</v>
      </c>
      <c r="G7" s="167"/>
    </row>
    <row r="8" spans="1:7" x14ac:dyDescent="0.25">
      <c r="A8" s="26" t="s">
        <v>238</v>
      </c>
      <c r="B8" s="91"/>
      <c r="C8" s="91"/>
      <c r="D8" s="91"/>
      <c r="E8" s="91"/>
      <c r="F8" s="91"/>
      <c r="G8" s="91"/>
    </row>
    <row r="9" spans="1:7" x14ac:dyDescent="0.25">
      <c r="A9" s="58" t="s">
        <v>239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240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241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242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243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244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245</v>
      </c>
      <c r="B15" s="47">
        <v>308636531</v>
      </c>
      <c r="C15" s="47">
        <v>2983976.8200000003</v>
      </c>
      <c r="D15" s="47">
        <v>311620507.81999999</v>
      </c>
      <c r="E15" s="47">
        <v>336227592.21999979</v>
      </c>
      <c r="F15" s="47">
        <v>336227592.21999979</v>
      </c>
      <c r="G15" s="47">
        <f t="shared" si="0"/>
        <v>27591061.21999979</v>
      </c>
    </row>
    <row r="16" spans="1:7" x14ac:dyDescent="0.25">
      <c r="A16" s="92" t="s">
        <v>246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247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248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249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250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251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252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256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257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258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262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264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265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266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267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270</v>
      </c>
      <c r="B41" s="4">
        <f t="shared" ref="B41:G41" si="7">SUM(B9,B10,B11,B12,B13,B14,B15,B16,B28,B34,B35,B37)</f>
        <v>308636531</v>
      </c>
      <c r="C41" s="4">
        <f t="shared" si="7"/>
        <v>2983976.8200000003</v>
      </c>
      <c r="D41" s="4">
        <f t="shared" si="7"/>
        <v>311620507.81999999</v>
      </c>
      <c r="E41" s="4">
        <f t="shared" si="7"/>
        <v>336227592.21999979</v>
      </c>
      <c r="F41" s="4">
        <f t="shared" si="7"/>
        <v>336227592.21999979</v>
      </c>
      <c r="G41" s="4">
        <f t="shared" si="7"/>
        <v>27591061.21999979</v>
      </c>
    </row>
    <row r="42" spans="1:7" x14ac:dyDescent="0.25">
      <c r="A42" s="3" t="s">
        <v>271</v>
      </c>
      <c r="B42" s="93"/>
      <c r="C42" s="93"/>
      <c r="D42" s="93"/>
      <c r="E42" s="93"/>
      <c r="F42" s="93"/>
      <c r="G42" s="4">
        <f>IF(G41&gt;0,G41,0)</f>
        <v>27591061.21999979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272</v>
      </c>
      <c r="B44" s="49"/>
      <c r="C44" s="49"/>
      <c r="D44" s="49"/>
      <c r="E44" s="49"/>
      <c r="F44" s="49"/>
      <c r="G44" s="49"/>
    </row>
    <row r="45" spans="1:7" x14ac:dyDescent="0.25">
      <c r="A45" s="58" t="s">
        <v>273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274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275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276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277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278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279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280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281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282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283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284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285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286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287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288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289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290</v>
      </c>
      <c r="B62" s="47">
        <v>0</v>
      </c>
      <c r="C62" s="47">
        <v>20242284.329999998</v>
      </c>
      <c r="D62" s="47">
        <v>20242284.329999998</v>
      </c>
      <c r="E62" s="47">
        <v>20242284.329999998</v>
      </c>
      <c r="F62" s="47">
        <v>13191040.370000001</v>
      </c>
      <c r="G62" s="47">
        <f t="shared" si="13"/>
        <v>13191040.370000001</v>
      </c>
    </row>
    <row r="63" spans="1:7" x14ac:dyDescent="0.25">
      <c r="A63" s="58" t="s">
        <v>291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292</v>
      </c>
      <c r="B65" s="4">
        <f t="shared" ref="B65:G65" si="14">B45+B54+B59+B62+B63</f>
        <v>0</v>
      </c>
      <c r="C65" s="4">
        <f t="shared" si="14"/>
        <v>20242284.329999998</v>
      </c>
      <c r="D65" s="4">
        <f t="shared" si="14"/>
        <v>20242284.329999998</v>
      </c>
      <c r="E65" s="4">
        <f t="shared" si="14"/>
        <v>20242284.329999998</v>
      </c>
      <c r="F65" s="4">
        <f t="shared" si="14"/>
        <v>13191040.370000001</v>
      </c>
      <c r="G65" s="4">
        <f t="shared" si="14"/>
        <v>13191040.370000001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293</v>
      </c>
      <c r="B67" s="4">
        <f t="shared" ref="B67:G67" si="15">B68</f>
        <v>0</v>
      </c>
      <c r="C67" s="4">
        <f t="shared" si="15"/>
        <v>82353974.450000003</v>
      </c>
      <c r="D67" s="4">
        <f t="shared" si="15"/>
        <v>82353974.450000003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294</v>
      </c>
      <c r="B68" s="47">
        <v>0</v>
      </c>
      <c r="C68" s="47">
        <v>82353974.450000003</v>
      </c>
      <c r="D68" s="47">
        <v>82353974.450000003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295</v>
      </c>
      <c r="B70" s="4">
        <f t="shared" ref="B70:G70" si="16">B41+B65+B67</f>
        <v>308636531</v>
      </c>
      <c r="C70" s="4">
        <f t="shared" si="16"/>
        <v>105580235.59999999</v>
      </c>
      <c r="D70" s="4">
        <f t="shared" si="16"/>
        <v>414216766.59999996</v>
      </c>
      <c r="E70" s="4">
        <f t="shared" si="16"/>
        <v>356469876.54999977</v>
      </c>
      <c r="F70" s="4">
        <f t="shared" si="16"/>
        <v>349418632.58999979</v>
      </c>
      <c r="G70" s="4">
        <f t="shared" si="16"/>
        <v>40782101.589999795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296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297</v>
      </c>
      <c r="B73" s="47">
        <v>0</v>
      </c>
      <c r="C73" s="47">
        <v>82353974.450000003</v>
      </c>
      <c r="D73" s="47">
        <v>82353974.450000003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299</v>
      </c>
      <c r="B75" s="4">
        <f t="shared" ref="B75:G75" si="17">B73+B74</f>
        <v>0</v>
      </c>
      <c r="C75" s="4">
        <f t="shared" si="17"/>
        <v>82353974.450000003</v>
      </c>
      <c r="D75" s="4">
        <f t="shared" si="17"/>
        <v>82353974.450000003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  <row r="80" spans="1:7" x14ac:dyDescent="0.25">
      <c r="B80" s="160"/>
      <c r="C80" s="160"/>
      <c r="D80" s="160"/>
      <c r="E80" s="160"/>
      <c r="F80" s="160"/>
      <c r="G80" s="160"/>
    </row>
    <row r="82" spans="5:5" x14ac:dyDescent="0.25">
      <c r="E82" s="16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61 G9:G15 G60:G76 G55:G58 G38:G53 B63:F67 B69:F72 B74:F75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4"/>
  <sheetViews>
    <sheetView showGridLines="0" topLeftCell="A43" zoomScale="75" zoomScaleNormal="75" workbookViewId="0">
      <selection activeCell="D69" sqref="D6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0" t="s">
        <v>300</v>
      </c>
      <c r="B1" s="162"/>
      <c r="C1" s="162"/>
      <c r="D1" s="162"/>
      <c r="E1" s="162"/>
      <c r="F1" s="162"/>
      <c r="G1" s="163"/>
    </row>
    <row r="2" spans="1:7" x14ac:dyDescent="0.25">
      <c r="A2" s="125" t="str">
        <f>'Formato 1'!A2</f>
        <v>Sistema Municipal de Agua Potable y Alcantarillado de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301</v>
      </c>
      <c r="B3" s="126"/>
      <c r="C3" s="126"/>
      <c r="D3" s="126"/>
      <c r="E3" s="126"/>
      <c r="F3" s="126"/>
      <c r="G3" s="126"/>
    </row>
    <row r="4" spans="1:7" x14ac:dyDescent="0.25">
      <c r="A4" s="126" t="s">
        <v>302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8" t="s">
        <v>6</v>
      </c>
      <c r="B7" s="168" t="s">
        <v>303</v>
      </c>
      <c r="C7" s="168"/>
      <c r="D7" s="168"/>
      <c r="E7" s="168"/>
      <c r="F7" s="168"/>
      <c r="G7" s="169" t="s">
        <v>304</v>
      </c>
    </row>
    <row r="8" spans="1:7" ht="30" x14ac:dyDescent="0.25">
      <c r="A8" s="168"/>
      <c r="B8" s="7" t="s">
        <v>305</v>
      </c>
      <c r="C8" s="7" t="s">
        <v>306</v>
      </c>
      <c r="D8" s="7" t="s">
        <v>307</v>
      </c>
      <c r="E8" s="7" t="s">
        <v>191</v>
      </c>
      <c r="F8" s="7" t="s">
        <v>308</v>
      </c>
      <c r="G8" s="168"/>
    </row>
    <row r="9" spans="1:7" x14ac:dyDescent="0.25">
      <c r="A9" s="27" t="s">
        <v>309</v>
      </c>
      <c r="B9" s="83">
        <f t="shared" ref="B9:G9" si="0">SUM(B10,B18,B28,B38,B48,B58,B62,B71,B75)</f>
        <v>308636530.99999988</v>
      </c>
      <c r="C9" s="83">
        <f t="shared" si="0"/>
        <v>85337951.270000011</v>
      </c>
      <c r="D9" s="83">
        <f t="shared" si="0"/>
        <v>393974482.26999998</v>
      </c>
      <c r="E9" s="83">
        <f t="shared" si="0"/>
        <v>315531269.34999996</v>
      </c>
      <c r="F9" s="83">
        <f t="shared" si="0"/>
        <v>301952256.55000001</v>
      </c>
      <c r="G9" s="83">
        <f t="shared" si="0"/>
        <v>78443212.919999987</v>
      </c>
    </row>
    <row r="10" spans="1:7" x14ac:dyDescent="0.25">
      <c r="A10" s="84" t="s">
        <v>310</v>
      </c>
      <c r="B10" s="83">
        <f t="shared" ref="B10:G10" si="1">SUM(B11:B17)</f>
        <v>111698839.18999995</v>
      </c>
      <c r="C10" s="83">
        <f t="shared" si="1"/>
        <v>4.6566128730773926E-10</v>
      </c>
      <c r="D10" s="83">
        <f t="shared" si="1"/>
        <v>111698839.18999998</v>
      </c>
      <c r="E10" s="83">
        <f t="shared" si="1"/>
        <v>108664277.55999997</v>
      </c>
      <c r="F10" s="83">
        <f t="shared" si="1"/>
        <v>106640677.17999998</v>
      </c>
      <c r="G10" s="83">
        <f t="shared" si="1"/>
        <v>3034561.6300000162</v>
      </c>
    </row>
    <row r="11" spans="1:7" x14ac:dyDescent="0.25">
      <c r="A11" s="85" t="s">
        <v>311</v>
      </c>
      <c r="B11" s="75">
        <v>37237393.759999998</v>
      </c>
      <c r="C11" s="75">
        <v>-490964.76000000164</v>
      </c>
      <c r="D11" s="75">
        <v>36746429</v>
      </c>
      <c r="E11" s="75">
        <v>36530292.120000005</v>
      </c>
      <c r="F11" s="75">
        <v>36530292.120000005</v>
      </c>
      <c r="G11" s="75">
        <f>D11-E11</f>
        <v>216136.87999999523</v>
      </c>
    </row>
    <row r="12" spans="1:7" x14ac:dyDescent="0.25">
      <c r="A12" s="85" t="s">
        <v>312</v>
      </c>
      <c r="B12" s="75">
        <v>3845823.3600000003</v>
      </c>
      <c r="C12" s="75">
        <v>-132007.29999999999</v>
      </c>
      <c r="D12" s="75">
        <v>3713816.06</v>
      </c>
      <c r="E12" s="75">
        <v>3043315.3600000003</v>
      </c>
      <c r="F12" s="75">
        <v>3043315.3600000003</v>
      </c>
      <c r="G12" s="75">
        <f t="shared" ref="G12:G17" si="2">D12-E12</f>
        <v>670500.69999999972</v>
      </c>
    </row>
    <row r="13" spans="1:7" x14ac:dyDescent="0.25">
      <c r="A13" s="85" t="s">
        <v>313</v>
      </c>
      <c r="B13" s="75">
        <v>15416800.249999996</v>
      </c>
      <c r="C13" s="75">
        <v>1850822.6600000004</v>
      </c>
      <c r="D13" s="75">
        <v>17267622.910000004</v>
      </c>
      <c r="E13" s="75">
        <v>16458364.990000002</v>
      </c>
      <c r="F13" s="75">
        <v>16458364.990000002</v>
      </c>
      <c r="G13" s="75">
        <f t="shared" si="2"/>
        <v>809257.92000000179</v>
      </c>
    </row>
    <row r="14" spans="1:7" x14ac:dyDescent="0.25">
      <c r="A14" s="85" t="s">
        <v>314</v>
      </c>
      <c r="B14" s="75">
        <v>15424788.759999994</v>
      </c>
      <c r="C14" s="75">
        <v>898303.86999999965</v>
      </c>
      <c r="D14" s="75">
        <v>16323092.629999995</v>
      </c>
      <c r="E14" s="75">
        <v>16236887.319999993</v>
      </c>
      <c r="F14" s="75">
        <v>14213286.939999996</v>
      </c>
      <c r="G14" s="75">
        <f t="shared" si="2"/>
        <v>86205.310000002384</v>
      </c>
    </row>
    <row r="15" spans="1:7" x14ac:dyDescent="0.25">
      <c r="A15" s="85" t="s">
        <v>315</v>
      </c>
      <c r="B15" s="75">
        <v>38465379.009999983</v>
      </c>
      <c r="C15" s="75">
        <v>-817500.4299999983</v>
      </c>
      <c r="D15" s="75">
        <v>37647878.579999991</v>
      </c>
      <c r="E15" s="75">
        <v>36395417.769999973</v>
      </c>
      <c r="F15" s="75">
        <v>36395417.769999973</v>
      </c>
      <c r="G15" s="75">
        <f t="shared" si="2"/>
        <v>1252460.8100000173</v>
      </c>
    </row>
    <row r="16" spans="1:7" x14ac:dyDescent="0.25">
      <c r="A16" s="85" t="s">
        <v>316</v>
      </c>
      <c r="B16" s="75">
        <v>1308654.05</v>
      </c>
      <c r="C16" s="75">
        <v>-1308654.0399999996</v>
      </c>
      <c r="D16" s="75">
        <v>0.01</v>
      </c>
      <c r="E16" s="75">
        <v>0</v>
      </c>
      <c r="F16" s="75">
        <v>0</v>
      </c>
      <c r="G16" s="75">
        <f t="shared" si="2"/>
        <v>0.01</v>
      </c>
    </row>
    <row r="17" spans="1:7" x14ac:dyDescent="0.25">
      <c r="A17" s="85" t="s">
        <v>317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318</v>
      </c>
      <c r="B18" s="83">
        <f t="shared" ref="B18:G18" si="3">SUM(B19:B27)</f>
        <v>60864718.819999993</v>
      </c>
      <c r="C18" s="83">
        <f t="shared" si="3"/>
        <v>-3321674.2199999997</v>
      </c>
      <c r="D18" s="83">
        <f t="shared" si="3"/>
        <v>57543044.600000001</v>
      </c>
      <c r="E18" s="83">
        <f t="shared" si="3"/>
        <v>51321569.279999986</v>
      </c>
      <c r="F18" s="83">
        <f t="shared" si="3"/>
        <v>49059799.639999986</v>
      </c>
      <c r="G18" s="83">
        <f t="shared" si="3"/>
        <v>6221475.3199999994</v>
      </c>
    </row>
    <row r="19" spans="1:7" x14ac:dyDescent="0.25">
      <c r="A19" s="85" t="s">
        <v>319</v>
      </c>
      <c r="B19" s="75">
        <v>1730179.4199999997</v>
      </c>
      <c r="C19" s="75">
        <v>-171263.47000000009</v>
      </c>
      <c r="D19" s="75">
        <v>1558915.9500000002</v>
      </c>
      <c r="E19" s="75">
        <v>1203355.54</v>
      </c>
      <c r="F19" s="75">
        <v>1203355.54</v>
      </c>
      <c r="G19" s="75">
        <f>D19-E19</f>
        <v>355560.41000000015</v>
      </c>
    </row>
    <row r="20" spans="1:7" x14ac:dyDescent="0.25">
      <c r="A20" s="85" t="s">
        <v>320</v>
      </c>
      <c r="B20" s="75">
        <v>641379.28999999992</v>
      </c>
      <c r="C20" s="75">
        <v>37000</v>
      </c>
      <c r="D20" s="75">
        <v>678379.28999999992</v>
      </c>
      <c r="E20" s="75">
        <v>522301.52</v>
      </c>
      <c r="F20" s="75">
        <v>522301.52</v>
      </c>
      <c r="G20" s="75">
        <f t="shared" ref="G20:G27" si="4">D20-E20</f>
        <v>156077.7699999999</v>
      </c>
    </row>
    <row r="21" spans="1:7" x14ac:dyDescent="0.25">
      <c r="A21" s="85" t="s">
        <v>321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322</v>
      </c>
      <c r="B22" s="75">
        <v>29355807.869999997</v>
      </c>
      <c r="C22" s="75">
        <v>-2579158.08</v>
      </c>
      <c r="D22" s="75">
        <v>26776649.789999999</v>
      </c>
      <c r="E22" s="75">
        <v>25927030.809999999</v>
      </c>
      <c r="F22" s="75">
        <v>24354289.279999994</v>
      </c>
      <c r="G22" s="75">
        <f t="shared" si="4"/>
        <v>849618.98000000045</v>
      </c>
    </row>
    <row r="23" spans="1:7" x14ac:dyDescent="0.25">
      <c r="A23" s="85" t="s">
        <v>323</v>
      </c>
      <c r="B23" s="75">
        <v>14006325.359999999</v>
      </c>
      <c r="C23" s="75">
        <v>1293510.4000000004</v>
      </c>
      <c r="D23" s="75">
        <v>15299835.76</v>
      </c>
      <c r="E23" s="75">
        <v>15098198.870000001</v>
      </c>
      <c r="F23" s="75">
        <v>14415708.76</v>
      </c>
      <c r="G23" s="75">
        <f t="shared" si="4"/>
        <v>201636.88999999873</v>
      </c>
    </row>
    <row r="24" spans="1:7" x14ac:dyDescent="0.25">
      <c r="A24" s="85" t="s">
        <v>324</v>
      </c>
      <c r="B24" s="75">
        <v>10337747.77</v>
      </c>
      <c r="C24" s="75">
        <v>-1480000</v>
      </c>
      <c r="D24" s="75">
        <v>8857747.7699999996</v>
      </c>
      <c r="E24" s="75">
        <v>6108535.2699999996</v>
      </c>
      <c r="F24" s="75">
        <v>6108535.2699999996</v>
      </c>
      <c r="G24" s="75">
        <f t="shared" si="4"/>
        <v>2749212.5</v>
      </c>
    </row>
    <row r="25" spans="1:7" x14ac:dyDescent="0.25">
      <c r="A25" s="85" t="s">
        <v>325</v>
      </c>
      <c r="B25" s="75">
        <v>1816236.0000000002</v>
      </c>
      <c r="C25" s="75">
        <v>-77093.86</v>
      </c>
      <c r="D25" s="75">
        <v>1739142.1400000004</v>
      </c>
      <c r="E25" s="75">
        <v>1030543.16</v>
      </c>
      <c r="F25" s="75">
        <v>1030543.16</v>
      </c>
      <c r="G25" s="75">
        <f t="shared" si="4"/>
        <v>708598.98000000033</v>
      </c>
    </row>
    <row r="26" spans="1:7" x14ac:dyDescent="0.25">
      <c r="A26" s="85" t="s">
        <v>326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327</v>
      </c>
      <c r="B27" s="75">
        <v>2977043.11</v>
      </c>
      <c r="C27" s="75">
        <v>-344669.21</v>
      </c>
      <c r="D27" s="75">
        <v>2632373.9</v>
      </c>
      <c r="E27" s="75">
        <v>1431604.1099999999</v>
      </c>
      <c r="F27" s="75">
        <v>1425066.1099999999</v>
      </c>
      <c r="G27" s="75">
        <f t="shared" si="4"/>
        <v>1200769.79</v>
      </c>
    </row>
    <row r="28" spans="1:7" x14ac:dyDescent="0.25">
      <c r="A28" s="84" t="s">
        <v>328</v>
      </c>
      <c r="B28" s="83">
        <f t="shared" ref="B28:G28" si="5">SUM(B29:B37)</f>
        <v>109705669.68999998</v>
      </c>
      <c r="C28" s="83">
        <f t="shared" si="5"/>
        <v>-1686267.9899999993</v>
      </c>
      <c r="D28" s="83">
        <f t="shared" si="5"/>
        <v>108019401.69999996</v>
      </c>
      <c r="E28" s="83">
        <f t="shared" si="5"/>
        <v>89831510.169999987</v>
      </c>
      <c r="F28" s="83">
        <f t="shared" si="5"/>
        <v>87031240.939999998</v>
      </c>
      <c r="G28" s="83">
        <f t="shared" si="5"/>
        <v>18187891.529999979</v>
      </c>
    </row>
    <row r="29" spans="1:7" x14ac:dyDescent="0.25">
      <c r="A29" s="85" t="s">
        <v>329</v>
      </c>
      <c r="B29" s="75">
        <v>52551437.219999984</v>
      </c>
      <c r="C29" s="75">
        <v>-5068768.1599999992</v>
      </c>
      <c r="D29" s="75">
        <v>47482669.05999995</v>
      </c>
      <c r="E29" s="75">
        <v>40384232.589999981</v>
      </c>
      <c r="F29" s="75">
        <v>40384232.589999981</v>
      </c>
      <c r="G29" s="75">
        <f>D29-E29</f>
        <v>7098436.469999969</v>
      </c>
    </row>
    <row r="30" spans="1:7" x14ac:dyDescent="0.25">
      <c r="A30" s="85" t="s">
        <v>330</v>
      </c>
      <c r="B30" s="75">
        <v>5849914.0200000005</v>
      </c>
      <c r="C30" s="75">
        <v>-1433080.68</v>
      </c>
      <c r="D30" s="75">
        <v>4416833.34</v>
      </c>
      <c r="E30" s="75">
        <v>3159922.46</v>
      </c>
      <c r="F30" s="75">
        <v>2903264.5599999996</v>
      </c>
      <c r="G30" s="75">
        <f t="shared" ref="G30:G37" si="6">D30-E30</f>
        <v>1256910.8799999999</v>
      </c>
    </row>
    <row r="31" spans="1:7" x14ac:dyDescent="0.25">
      <c r="A31" s="85" t="s">
        <v>331</v>
      </c>
      <c r="B31" s="75">
        <v>15612529.570000002</v>
      </c>
      <c r="C31" s="75">
        <v>2303226.75</v>
      </c>
      <c r="D31" s="75">
        <v>17915756.320000004</v>
      </c>
      <c r="E31" s="75">
        <v>12574680.779999996</v>
      </c>
      <c r="F31" s="75">
        <v>12236126.979999997</v>
      </c>
      <c r="G31" s="75">
        <f t="shared" si="6"/>
        <v>5341075.5400000084</v>
      </c>
    </row>
    <row r="32" spans="1:7" x14ac:dyDescent="0.25">
      <c r="A32" s="85" t="s">
        <v>332</v>
      </c>
      <c r="B32" s="75">
        <v>4627539.9700000007</v>
      </c>
      <c r="C32" s="75">
        <v>597710.31000000006</v>
      </c>
      <c r="D32" s="75">
        <v>5225250.28</v>
      </c>
      <c r="E32" s="75">
        <v>4589758.42</v>
      </c>
      <c r="F32" s="75">
        <v>4589758.42</v>
      </c>
      <c r="G32" s="75">
        <f t="shared" si="6"/>
        <v>635491.86000000034</v>
      </c>
    </row>
    <row r="33" spans="1:7" ht="14.45" customHeight="1" x14ac:dyDescent="0.25">
      <c r="A33" s="85" t="s">
        <v>333</v>
      </c>
      <c r="B33" s="75">
        <v>13627209.659999996</v>
      </c>
      <c r="C33" s="75">
        <v>-311407.56999999995</v>
      </c>
      <c r="D33" s="75">
        <v>13315802.090000004</v>
      </c>
      <c r="E33" s="75">
        <v>11005840.350000003</v>
      </c>
      <c r="F33" s="75">
        <v>10709179.820000008</v>
      </c>
      <c r="G33" s="75">
        <f t="shared" si="6"/>
        <v>2309961.7400000002</v>
      </c>
    </row>
    <row r="34" spans="1:7" ht="14.45" customHeight="1" x14ac:dyDescent="0.25">
      <c r="A34" s="85" t="s">
        <v>334</v>
      </c>
      <c r="B34" s="75">
        <v>4284800</v>
      </c>
      <c r="C34" s="75">
        <v>155500</v>
      </c>
      <c r="D34" s="75">
        <v>4440300</v>
      </c>
      <c r="E34" s="75">
        <v>4227306.83</v>
      </c>
      <c r="F34" s="75">
        <v>4227306.83</v>
      </c>
      <c r="G34" s="75">
        <f t="shared" si="6"/>
        <v>212993.16999999993</v>
      </c>
    </row>
    <row r="35" spans="1:7" ht="14.45" customHeight="1" x14ac:dyDescent="0.25">
      <c r="A35" s="85" t="s">
        <v>335</v>
      </c>
      <c r="B35" s="75">
        <v>464247.39999999997</v>
      </c>
      <c r="C35" s="75">
        <v>229000.01</v>
      </c>
      <c r="D35" s="75">
        <v>693247.41</v>
      </c>
      <c r="E35" s="75">
        <v>291469.95</v>
      </c>
      <c r="F35" s="75">
        <v>291469.95</v>
      </c>
      <c r="G35" s="75">
        <f t="shared" si="6"/>
        <v>401777.46</v>
      </c>
    </row>
    <row r="36" spans="1:7" ht="14.45" customHeight="1" x14ac:dyDescent="0.25">
      <c r="A36" s="85" t="s">
        <v>336</v>
      </c>
      <c r="B36" s="75">
        <v>1441968.32</v>
      </c>
      <c r="C36" s="75">
        <v>1025156.48</v>
      </c>
      <c r="D36" s="75">
        <v>2467124.7999999998</v>
      </c>
      <c r="E36" s="75">
        <v>2426841.7900000005</v>
      </c>
      <c r="F36" s="75">
        <v>2426841.7900000005</v>
      </c>
      <c r="G36" s="75">
        <f t="shared" si="6"/>
        <v>40283.009999999311</v>
      </c>
    </row>
    <row r="37" spans="1:7" ht="14.45" customHeight="1" x14ac:dyDescent="0.25">
      <c r="A37" s="85" t="s">
        <v>337</v>
      </c>
      <c r="B37" s="75">
        <v>11246023.529999999</v>
      </c>
      <c r="C37" s="75">
        <v>816394.86999999965</v>
      </c>
      <c r="D37" s="75">
        <v>12062418.4</v>
      </c>
      <c r="E37" s="75">
        <v>11171456.999999996</v>
      </c>
      <c r="F37" s="75">
        <v>9263060.0000000037</v>
      </c>
      <c r="G37" s="75">
        <f t="shared" si="6"/>
        <v>890961.4000000041</v>
      </c>
    </row>
    <row r="38" spans="1:7" x14ac:dyDescent="0.25">
      <c r="A38" s="84" t="s">
        <v>338</v>
      </c>
      <c r="B38" s="83">
        <f t="shared" ref="B38:G38" si="7">SUM(B39:B47)</f>
        <v>175136</v>
      </c>
      <c r="C38" s="83">
        <f t="shared" si="7"/>
        <v>236791.95</v>
      </c>
      <c r="D38" s="83">
        <f t="shared" si="7"/>
        <v>411927.95</v>
      </c>
      <c r="E38" s="83">
        <f t="shared" si="7"/>
        <v>324871</v>
      </c>
      <c r="F38" s="83">
        <f t="shared" si="7"/>
        <v>324871</v>
      </c>
      <c r="G38" s="83">
        <f t="shared" si="7"/>
        <v>87056.950000000012</v>
      </c>
    </row>
    <row r="39" spans="1:7" x14ac:dyDescent="0.25">
      <c r="A39" s="85" t="s">
        <v>339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341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342</v>
      </c>
      <c r="B42" s="75">
        <v>175136</v>
      </c>
      <c r="C42" s="75">
        <v>236791.95</v>
      </c>
      <c r="D42" s="75">
        <v>411927.95</v>
      </c>
      <c r="E42" s="75">
        <v>324871</v>
      </c>
      <c r="F42" s="75">
        <v>324871</v>
      </c>
      <c r="G42" s="75">
        <f t="shared" si="8"/>
        <v>87056.950000000012</v>
      </c>
    </row>
    <row r="43" spans="1:7" x14ac:dyDescent="0.25">
      <c r="A43" s="85" t="s">
        <v>343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344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345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346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347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348</v>
      </c>
      <c r="B48" s="83">
        <f t="shared" ref="B48:G48" si="9">SUM(B49:B57)</f>
        <v>0</v>
      </c>
      <c r="C48" s="83">
        <f t="shared" si="9"/>
        <v>6118262.3099999996</v>
      </c>
      <c r="D48" s="83">
        <f t="shared" si="9"/>
        <v>6118262.3099999996</v>
      </c>
      <c r="E48" s="83">
        <f t="shared" si="9"/>
        <v>1410999</v>
      </c>
      <c r="F48" s="83">
        <f t="shared" si="9"/>
        <v>1410999</v>
      </c>
      <c r="G48" s="83">
        <f t="shared" si="9"/>
        <v>4707263.3100000005</v>
      </c>
    </row>
    <row r="49" spans="1:7" x14ac:dyDescent="0.25">
      <c r="A49" s="85" t="s">
        <v>349</v>
      </c>
      <c r="B49" s="75">
        <v>0</v>
      </c>
      <c r="C49" s="75">
        <v>535484.5</v>
      </c>
      <c r="D49" s="75">
        <v>535484.5</v>
      </c>
      <c r="E49" s="75">
        <v>396432.30999999994</v>
      </c>
      <c r="F49" s="75">
        <v>396432.30999999994</v>
      </c>
      <c r="G49" s="75">
        <f>D49-E49</f>
        <v>139052.19000000006</v>
      </c>
    </row>
    <row r="50" spans="1:7" x14ac:dyDescent="0.25">
      <c r="A50" s="85" t="s">
        <v>350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25">
      <c r="A51" s="85" t="s">
        <v>351</v>
      </c>
      <c r="B51" s="75">
        <v>0</v>
      </c>
      <c r="C51" s="75">
        <v>50000</v>
      </c>
      <c r="D51" s="75">
        <v>50000</v>
      </c>
      <c r="E51" s="75">
        <v>23550</v>
      </c>
      <c r="F51" s="75">
        <v>23550</v>
      </c>
      <c r="G51" s="75">
        <f t="shared" si="10"/>
        <v>26450</v>
      </c>
    </row>
    <row r="52" spans="1:7" x14ac:dyDescent="0.25">
      <c r="A52" s="85" t="s">
        <v>352</v>
      </c>
      <c r="B52" s="75">
        <v>0</v>
      </c>
      <c r="C52" s="75">
        <v>1618787.97</v>
      </c>
      <c r="D52" s="75">
        <v>1618787.97</v>
      </c>
      <c r="E52" s="75">
        <v>0</v>
      </c>
      <c r="F52" s="75">
        <v>0</v>
      </c>
      <c r="G52" s="75">
        <f t="shared" si="10"/>
        <v>1618787.97</v>
      </c>
    </row>
    <row r="53" spans="1:7" x14ac:dyDescent="0.25">
      <c r="A53" s="85" t="s">
        <v>353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354</v>
      </c>
      <c r="B54" s="75">
        <v>0</v>
      </c>
      <c r="C54" s="75">
        <v>3413989.84</v>
      </c>
      <c r="D54" s="75">
        <v>3413989.84</v>
      </c>
      <c r="E54" s="75">
        <v>491016.69</v>
      </c>
      <c r="F54" s="75">
        <v>491016.69</v>
      </c>
      <c r="G54" s="75">
        <f t="shared" si="10"/>
        <v>2922973.15</v>
      </c>
    </row>
    <row r="55" spans="1:7" x14ac:dyDescent="0.25">
      <c r="A55" s="85" t="s">
        <v>355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356</v>
      </c>
      <c r="B56" s="75">
        <v>0</v>
      </c>
      <c r="C56" s="75">
        <v>500000</v>
      </c>
      <c r="D56" s="75">
        <v>500000</v>
      </c>
      <c r="E56" s="75">
        <v>500000</v>
      </c>
      <c r="F56" s="75">
        <v>500000</v>
      </c>
      <c r="G56" s="75">
        <f t="shared" si="10"/>
        <v>0</v>
      </c>
    </row>
    <row r="57" spans="1:7" x14ac:dyDescent="0.25">
      <c r="A57" s="85" t="s">
        <v>357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358</v>
      </c>
      <c r="B58" s="83">
        <f t="shared" ref="B58:G58" si="11">SUM(B59:B61)</f>
        <v>25298108.52</v>
      </c>
      <c r="C58" s="83">
        <f t="shared" si="11"/>
        <v>2530923.5500000007</v>
      </c>
      <c r="D58" s="83">
        <f t="shared" si="11"/>
        <v>27829032.07</v>
      </c>
      <c r="E58" s="83">
        <f t="shared" si="11"/>
        <v>13849343.24</v>
      </c>
      <c r="F58" s="83">
        <f t="shared" si="11"/>
        <v>7954596.2399999993</v>
      </c>
      <c r="G58" s="83">
        <f t="shared" si="11"/>
        <v>13979688.830000002</v>
      </c>
    </row>
    <row r="59" spans="1:7" x14ac:dyDescent="0.25">
      <c r="A59" s="85" t="s">
        <v>359</v>
      </c>
      <c r="B59" s="75">
        <v>21157391.210000001</v>
      </c>
      <c r="C59" s="75">
        <v>2530923.5500000007</v>
      </c>
      <c r="D59" s="75">
        <v>23688314.760000002</v>
      </c>
      <c r="E59" s="75">
        <v>12820399.060000001</v>
      </c>
      <c r="F59" s="75">
        <v>7397204.3099999996</v>
      </c>
      <c r="G59" s="75">
        <f>D59-E59</f>
        <v>10867915.700000001</v>
      </c>
    </row>
    <row r="60" spans="1:7" x14ac:dyDescent="0.25">
      <c r="A60" s="85" t="s">
        <v>360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361</v>
      </c>
      <c r="B61" s="75">
        <v>4140717.31</v>
      </c>
      <c r="C61" s="75">
        <v>0</v>
      </c>
      <c r="D61" s="75">
        <v>4140717.3100000005</v>
      </c>
      <c r="E61" s="75">
        <v>1028944.1799999999</v>
      </c>
      <c r="F61" s="75">
        <v>557391.92999999993</v>
      </c>
      <c r="G61" s="75">
        <f t="shared" si="12"/>
        <v>3111773.1300000008</v>
      </c>
    </row>
    <row r="62" spans="1:7" x14ac:dyDescent="0.25">
      <c r="A62" s="84" t="s">
        <v>362</v>
      </c>
      <c r="B62" s="83">
        <f t="shared" ref="B62:G62" si="13">SUM(B63:B67,B69:B70)</f>
        <v>894058.78</v>
      </c>
      <c r="C62" s="83">
        <f t="shared" si="13"/>
        <v>-894058.78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363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364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365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366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367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368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369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370</v>
      </c>
      <c r="B70" s="75">
        <v>894058.78</v>
      </c>
      <c r="C70" s="75">
        <v>-894058.78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371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372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373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374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375</v>
      </c>
      <c r="B75" s="83">
        <f t="shared" ref="B75:G75" si="17">SUM(B76:B82)</f>
        <v>0</v>
      </c>
      <c r="C75" s="83">
        <f t="shared" si="17"/>
        <v>82353974.450000003</v>
      </c>
      <c r="D75" s="83">
        <f t="shared" si="17"/>
        <v>82353974.450000018</v>
      </c>
      <c r="E75" s="83">
        <f t="shared" si="17"/>
        <v>50128699.100000016</v>
      </c>
      <c r="F75" s="83">
        <f t="shared" si="17"/>
        <v>49530072.550000019</v>
      </c>
      <c r="G75" s="83">
        <f t="shared" si="17"/>
        <v>32225275.350000001</v>
      </c>
    </row>
    <row r="76" spans="1:7" x14ac:dyDescent="0.25">
      <c r="A76" s="85" t="s">
        <v>376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377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378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379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380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381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382</v>
      </c>
      <c r="B82" s="75">
        <v>0</v>
      </c>
      <c r="C82" s="75">
        <v>82353974.450000003</v>
      </c>
      <c r="D82" s="75">
        <v>82353974.450000018</v>
      </c>
      <c r="E82" s="75">
        <v>50128699.100000016</v>
      </c>
      <c r="F82" s="75">
        <v>49530072.550000019</v>
      </c>
      <c r="G82" s="75">
        <f t="shared" si="18"/>
        <v>32225275.350000001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383</v>
      </c>
      <c r="B84" s="83">
        <f t="shared" ref="B84:G84" si="19">SUM(B85,B93,B103,B113,B123,B133,B137,B146,B150)</f>
        <v>0</v>
      </c>
      <c r="C84" s="83">
        <f t="shared" si="19"/>
        <v>20242284.329999998</v>
      </c>
      <c r="D84" s="83">
        <f t="shared" si="19"/>
        <v>20242284.329999998</v>
      </c>
      <c r="E84" s="83">
        <f t="shared" si="19"/>
        <v>20242284.329999998</v>
      </c>
      <c r="F84" s="83">
        <f t="shared" si="19"/>
        <v>10767264.940000001</v>
      </c>
      <c r="G84" s="83">
        <f t="shared" si="19"/>
        <v>0</v>
      </c>
    </row>
    <row r="85" spans="1:7" x14ac:dyDescent="0.25">
      <c r="A85" s="84" t="s">
        <v>310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311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312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313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314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315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316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317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318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319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320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321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322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323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324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325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326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327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328</v>
      </c>
      <c r="B103" s="83">
        <f t="shared" ref="B103:G103" si="24">SUM(B104:B112)</f>
        <v>0</v>
      </c>
      <c r="C103" s="83">
        <f t="shared" si="24"/>
        <v>522413.78</v>
      </c>
      <c r="D103" s="83">
        <f t="shared" si="24"/>
        <v>522413.78</v>
      </c>
      <c r="E103" s="83">
        <f t="shared" si="24"/>
        <v>522413.78</v>
      </c>
      <c r="F103" s="83">
        <f t="shared" si="24"/>
        <v>522413.78</v>
      </c>
      <c r="G103" s="83">
        <f t="shared" si="24"/>
        <v>0</v>
      </c>
    </row>
    <row r="104" spans="1:7" x14ac:dyDescent="0.25">
      <c r="A104" s="85" t="s">
        <v>329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330</v>
      </c>
      <c r="B105" s="75">
        <v>0</v>
      </c>
      <c r="C105" s="75">
        <v>522413.78</v>
      </c>
      <c r="D105" s="75">
        <v>522413.78</v>
      </c>
      <c r="E105" s="75">
        <v>522413.78</v>
      </c>
      <c r="F105" s="75">
        <v>522413.78</v>
      </c>
      <c r="G105" s="75">
        <f t="shared" ref="G105:G112" si="25">D105-E105</f>
        <v>0</v>
      </c>
    </row>
    <row r="106" spans="1:7" x14ac:dyDescent="0.25">
      <c r="A106" s="85" t="s">
        <v>331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5"/>
        <v>0</v>
      </c>
    </row>
    <row r="107" spans="1:7" x14ac:dyDescent="0.25">
      <c r="A107" s="85" t="s">
        <v>332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5"/>
        <v>0</v>
      </c>
    </row>
    <row r="108" spans="1:7" x14ac:dyDescent="0.25">
      <c r="A108" s="85" t="s">
        <v>333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5"/>
        <v>0</v>
      </c>
    </row>
    <row r="109" spans="1:7" x14ac:dyDescent="0.25">
      <c r="A109" s="85" t="s">
        <v>334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5"/>
        <v>0</v>
      </c>
    </row>
    <row r="110" spans="1:7" x14ac:dyDescent="0.25">
      <c r="A110" s="85" t="s">
        <v>335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5"/>
        <v>0</v>
      </c>
    </row>
    <row r="111" spans="1:7" x14ac:dyDescent="0.25">
      <c r="A111" s="85" t="s">
        <v>336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5"/>
        <v>0</v>
      </c>
    </row>
    <row r="112" spans="1:7" x14ac:dyDescent="0.25">
      <c r="A112" s="85" t="s">
        <v>337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5"/>
        <v>0</v>
      </c>
    </row>
    <row r="113" spans="1:7" x14ac:dyDescent="0.25">
      <c r="A113" s="84" t="s">
        <v>338</v>
      </c>
      <c r="B113" s="83">
        <f t="shared" ref="B113:G113" si="26">SUM(B114:B122)</f>
        <v>0</v>
      </c>
      <c r="C113" s="83">
        <f t="shared" si="26"/>
        <v>148668.84999999998</v>
      </c>
      <c r="D113" s="83">
        <f t="shared" si="26"/>
        <v>148668.85</v>
      </c>
      <c r="E113" s="83">
        <f t="shared" si="26"/>
        <v>148668.85</v>
      </c>
      <c r="F113" s="83">
        <f t="shared" si="26"/>
        <v>148668.85</v>
      </c>
      <c r="G113" s="83">
        <f t="shared" si="26"/>
        <v>0</v>
      </c>
    </row>
    <row r="114" spans="1:7" x14ac:dyDescent="0.25">
      <c r="A114" s="85" t="s">
        <v>339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340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341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342</v>
      </c>
      <c r="B117" s="75">
        <v>0</v>
      </c>
      <c r="C117" s="75">
        <v>148668.84999999998</v>
      </c>
      <c r="D117" s="75">
        <v>148668.85</v>
      </c>
      <c r="E117" s="75">
        <v>148668.85</v>
      </c>
      <c r="F117" s="75">
        <v>148668.85</v>
      </c>
      <c r="G117" s="75">
        <f t="shared" si="27"/>
        <v>0</v>
      </c>
    </row>
    <row r="118" spans="1:7" x14ac:dyDescent="0.25">
      <c r="A118" s="85" t="s">
        <v>343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344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345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346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347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348</v>
      </c>
      <c r="B123" s="83">
        <f t="shared" ref="B123:G123" si="28">SUM(B124:B132)</f>
        <v>0</v>
      </c>
      <c r="C123" s="83">
        <f t="shared" si="28"/>
        <v>0</v>
      </c>
      <c r="D123" s="83">
        <f t="shared" si="28"/>
        <v>0</v>
      </c>
      <c r="E123" s="83">
        <f t="shared" si="28"/>
        <v>0</v>
      </c>
      <c r="F123" s="83">
        <f t="shared" si="28"/>
        <v>0</v>
      </c>
      <c r="G123" s="83">
        <f t="shared" si="28"/>
        <v>0</v>
      </c>
    </row>
    <row r="124" spans="1:7" x14ac:dyDescent="0.25">
      <c r="A124" s="85" t="s">
        <v>349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350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9">D125-E125</f>
        <v>0</v>
      </c>
    </row>
    <row r="126" spans="1:7" x14ac:dyDescent="0.25">
      <c r="A126" s="85" t="s">
        <v>351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9"/>
        <v>0</v>
      </c>
    </row>
    <row r="127" spans="1:7" x14ac:dyDescent="0.25">
      <c r="A127" s="85" t="s">
        <v>352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9"/>
        <v>0</v>
      </c>
    </row>
    <row r="128" spans="1:7" x14ac:dyDescent="0.25">
      <c r="A128" s="85" t="s">
        <v>353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354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9"/>
        <v>0</v>
      </c>
    </row>
    <row r="130" spans="1:7" x14ac:dyDescent="0.25">
      <c r="A130" s="85" t="s">
        <v>355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356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357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25">
      <c r="A133" s="84" t="s">
        <v>358</v>
      </c>
      <c r="B133" s="83">
        <f t="shared" ref="B133:G133" si="30">SUM(B134:B136)</f>
        <v>0</v>
      </c>
      <c r="C133" s="83">
        <f t="shared" si="30"/>
        <v>19571201.699999999</v>
      </c>
      <c r="D133" s="83">
        <f t="shared" si="30"/>
        <v>19571201.699999999</v>
      </c>
      <c r="E133" s="83">
        <f t="shared" si="30"/>
        <v>19571201.699999999</v>
      </c>
      <c r="F133" s="83">
        <f t="shared" si="30"/>
        <v>10096182.310000001</v>
      </c>
      <c r="G133" s="83">
        <f t="shared" si="30"/>
        <v>0</v>
      </c>
    </row>
    <row r="134" spans="1:7" x14ac:dyDescent="0.25">
      <c r="A134" s="85" t="s">
        <v>359</v>
      </c>
      <c r="B134" s="75">
        <v>0</v>
      </c>
      <c r="C134" s="75">
        <v>19571201.699999999</v>
      </c>
      <c r="D134" s="75">
        <v>19571201.699999999</v>
      </c>
      <c r="E134" s="75">
        <v>19571201.699999999</v>
      </c>
      <c r="F134" s="75">
        <v>10096182.310000001</v>
      </c>
      <c r="G134" s="75">
        <f>D134-E134</f>
        <v>0</v>
      </c>
    </row>
    <row r="135" spans="1:7" x14ac:dyDescent="0.25">
      <c r="A135" s="85" t="s">
        <v>360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1">D135-E135</f>
        <v>0</v>
      </c>
    </row>
    <row r="136" spans="1:7" x14ac:dyDescent="0.25">
      <c r="A136" s="85" t="s">
        <v>361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25">
      <c r="A137" s="84" t="s">
        <v>362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363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364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365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366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367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368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369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370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371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25">
      <c r="A147" s="85" t="s">
        <v>372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373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374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4" t="s">
        <v>375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376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377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378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379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380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381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382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384</v>
      </c>
      <c r="B159" s="90">
        <f t="shared" ref="B159:G159" si="38">B9+B84</f>
        <v>308636530.99999988</v>
      </c>
      <c r="C159" s="90">
        <f t="shared" si="38"/>
        <v>105580235.60000001</v>
      </c>
      <c r="D159" s="90">
        <f t="shared" si="38"/>
        <v>414216766.59999996</v>
      </c>
      <c r="E159" s="90">
        <f t="shared" si="38"/>
        <v>335773553.67999995</v>
      </c>
      <c r="F159" s="90">
        <f t="shared" si="38"/>
        <v>312719521.49000001</v>
      </c>
      <c r="G159" s="90">
        <f t="shared" si="38"/>
        <v>78443212.919999987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  <row r="162" spans="5:6" x14ac:dyDescent="0.25">
      <c r="E162" s="160"/>
    </row>
    <row r="164" spans="5:6" x14ac:dyDescent="0.25">
      <c r="F164" s="160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G63:G70 B62:F62 B71:F71 B94:F102 B93:C93 E93:F93 G11:G17 B75:F75 B83:F92 B113:F113 B123:F133 B103:C103 E103:F103 B137:F1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D4" sqref="D4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0" t="s">
        <v>385</v>
      </c>
      <c r="B1" s="171"/>
      <c r="C1" s="171"/>
      <c r="D1" s="171"/>
      <c r="E1" s="171"/>
      <c r="F1" s="171"/>
      <c r="G1" s="172"/>
    </row>
    <row r="2" spans="1:7" ht="15" customHeight="1" x14ac:dyDescent="0.25">
      <c r="A2" s="110" t="str">
        <f>'Formato 1'!A2</f>
        <v>Sistema Municipal de Agua Potable y Alcantarillado de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301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386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5" t="s">
        <v>6</v>
      </c>
      <c r="B7" s="167" t="s">
        <v>303</v>
      </c>
      <c r="C7" s="167"/>
      <c r="D7" s="167"/>
      <c r="E7" s="167"/>
      <c r="F7" s="167"/>
      <c r="G7" s="169" t="s">
        <v>304</v>
      </c>
    </row>
    <row r="8" spans="1:7" ht="30" x14ac:dyDescent="0.25">
      <c r="A8" s="166"/>
      <c r="B8" s="25" t="s">
        <v>305</v>
      </c>
      <c r="C8" s="7" t="s">
        <v>235</v>
      </c>
      <c r="D8" s="25" t="s">
        <v>236</v>
      </c>
      <c r="E8" s="25" t="s">
        <v>191</v>
      </c>
      <c r="F8" s="25" t="s">
        <v>208</v>
      </c>
      <c r="G8" s="168"/>
    </row>
    <row r="9" spans="1:7" ht="15.75" customHeight="1" x14ac:dyDescent="0.25">
      <c r="A9" s="26" t="s">
        <v>387</v>
      </c>
      <c r="B9" s="30">
        <f>SUM(B10:B17)</f>
        <v>308636531</v>
      </c>
      <c r="C9" s="30">
        <f t="shared" ref="C9:G9" si="0">SUM(C10:C17)</f>
        <v>85337951.270000026</v>
      </c>
      <c r="D9" s="30">
        <f t="shared" si="0"/>
        <v>393974482.26999998</v>
      </c>
      <c r="E9" s="30">
        <f t="shared" si="0"/>
        <v>315531269.3499999</v>
      </c>
      <c r="F9" s="30">
        <f t="shared" si="0"/>
        <v>301952256.54999989</v>
      </c>
      <c r="G9" s="30">
        <f t="shared" si="0"/>
        <v>78443212.920000166</v>
      </c>
    </row>
    <row r="10" spans="1:7" x14ac:dyDescent="0.25">
      <c r="A10" s="63" t="s">
        <v>592</v>
      </c>
      <c r="B10" s="75">
        <v>8137518.3600000013</v>
      </c>
      <c r="C10" s="75">
        <v>17004597.98</v>
      </c>
      <c r="D10" s="75">
        <v>25142116.340000004</v>
      </c>
      <c r="E10" s="75">
        <v>7696050.1600000001</v>
      </c>
      <c r="F10" s="75">
        <v>7652956.7599999998</v>
      </c>
      <c r="G10" s="75">
        <f>+D10-E10</f>
        <v>17446066.180000003</v>
      </c>
    </row>
    <row r="11" spans="1:7" x14ac:dyDescent="0.25">
      <c r="A11" s="63" t="s">
        <v>593</v>
      </c>
      <c r="B11" s="75">
        <v>14244357.630000003</v>
      </c>
      <c r="C11" s="75">
        <v>1145643.9600000004</v>
      </c>
      <c r="D11" s="75">
        <v>15390001.590000005</v>
      </c>
      <c r="E11" s="75">
        <v>13855791.620000001</v>
      </c>
      <c r="F11" s="75">
        <v>13698210.500000002</v>
      </c>
      <c r="G11" s="75">
        <f t="shared" ref="G11:G17" si="1">+D11-E11</f>
        <v>1534209.9700000044</v>
      </c>
    </row>
    <row r="12" spans="1:7" x14ac:dyDescent="0.25">
      <c r="A12" s="63" t="s">
        <v>594</v>
      </c>
      <c r="B12" s="75">
        <v>47966655.689999998</v>
      </c>
      <c r="C12" s="75">
        <v>2028333.5500000063</v>
      </c>
      <c r="D12" s="75">
        <v>49994989.239999987</v>
      </c>
      <c r="E12" s="75">
        <v>41102802.36999999</v>
      </c>
      <c r="F12" s="75">
        <v>40372913.999999993</v>
      </c>
      <c r="G12" s="75">
        <f t="shared" si="1"/>
        <v>8892186.8699999973</v>
      </c>
    </row>
    <row r="13" spans="1:7" x14ac:dyDescent="0.25">
      <c r="A13" s="63" t="s">
        <v>595</v>
      </c>
      <c r="B13" s="75">
        <v>4230556.4499999993</v>
      </c>
      <c r="C13" s="75">
        <v>258879.52999999997</v>
      </c>
      <c r="D13" s="75">
        <v>4489435.9800000014</v>
      </c>
      <c r="E13" s="75">
        <v>4014961.05</v>
      </c>
      <c r="F13" s="75">
        <v>3940872.42</v>
      </c>
      <c r="G13" s="75">
        <f t="shared" si="1"/>
        <v>474474.93000000156</v>
      </c>
    </row>
    <row r="14" spans="1:7" x14ac:dyDescent="0.25">
      <c r="A14" s="63" t="s">
        <v>596</v>
      </c>
      <c r="B14" s="75">
        <v>36575535.440000005</v>
      </c>
      <c r="C14" s="75">
        <v>1498074.1499999976</v>
      </c>
      <c r="D14" s="75">
        <v>38073609.590000011</v>
      </c>
      <c r="E14" s="75">
        <v>35705056.999999993</v>
      </c>
      <c r="F14" s="75">
        <v>35243542.910000004</v>
      </c>
      <c r="G14" s="75">
        <f t="shared" si="1"/>
        <v>2368552.5900000185</v>
      </c>
    </row>
    <row r="15" spans="1:7" x14ac:dyDescent="0.25">
      <c r="A15" s="63" t="s">
        <v>597</v>
      </c>
      <c r="B15" s="75">
        <v>33087445.879999999</v>
      </c>
      <c r="C15" s="75">
        <v>50907504.900000013</v>
      </c>
      <c r="D15" s="75">
        <v>83994950.780000001</v>
      </c>
      <c r="E15" s="75">
        <v>52802667.660000004</v>
      </c>
      <c r="F15" s="75">
        <v>46181285.090000011</v>
      </c>
      <c r="G15" s="75">
        <f t="shared" si="1"/>
        <v>31192283.119999997</v>
      </c>
    </row>
    <row r="16" spans="1:7" x14ac:dyDescent="0.25">
      <c r="A16" s="63" t="s">
        <v>598</v>
      </c>
      <c r="B16" s="75">
        <v>143641778.27000001</v>
      </c>
      <c r="C16" s="75">
        <v>16846785.200000007</v>
      </c>
      <c r="D16" s="75">
        <v>160488563.47000003</v>
      </c>
      <c r="E16" s="75">
        <v>146135793.8899999</v>
      </c>
      <c r="F16" s="75">
        <v>142334849.82999989</v>
      </c>
      <c r="G16" s="75">
        <f t="shared" si="1"/>
        <v>14352769.580000132</v>
      </c>
    </row>
    <row r="17" spans="1:7" x14ac:dyDescent="0.25">
      <c r="A17" s="63" t="s">
        <v>599</v>
      </c>
      <c r="B17" s="75">
        <v>20752683.279999997</v>
      </c>
      <c r="C17" s="75">
        <v>-4351868</v>
      </c>
      <c r="D17" s="75">
        <v>16400815.280000001</v>
      </c>
      <c r="E17" s="75">
        <v>14218145.6</v>
      </c>
      <c r="F17" s="75">
        <v>12527625.040000001</v>
      </c>
      <c r="G17" s="75">
        <f t="shared" si="1"/>
        <v>2182669.6800000016</v>
      </c>
    </row>
    <row r="18" spans="1:7" x14ac:dyDescent="0.25">
      <c r="A18" s="31" t="s">
        <v>152</v>
      </c>
      <c r="B18" s="49"/>
      <c r="C18" s="49"/>
      <c r="D18" s="49"/>
      <c r="E18" s="49"/>
      <c r="F18" s="49"/>
      <c r="G18" s="49"/>
    </row>
    <row r="19" spans="1:7" x14ac:dyDescent="0.25">
      <c r="A19" s="3" t="s">
        <v>388</v>
      </c>
      <c r="B19" s="4">
        <f>SUM(B20:B27)</f>
        <v>0</v>
      </c>
      <c r="C19" s="4">
        <f t="shared" ref="C19:G19" si="2">SUM(C20:C27)</f>
        <v>20242284.330000002</v>
      </c>
      <c r="D19" s="4">
        <f t="shared" si="2"/>
        <v>20242284.330000002</v>
      </c>
      <c r="E19" s="4">
        <f t="shared" si="2"/>
        <v>20242284.330000002</v>
      </c>
      <c r="F19" s="4">
        <f t="shared" si="2"/>
        <v>10767264.939999999</v>
      </c>
      <c r="G19" s="4">
        <f t="shared" si="2"/>
        <v>0</v>
      </c>
    </row>
    <row r="20" spans="1:7" x14ac:dyDescent="0.25">
      <c r="A20" s="63" t="s">
        <v>592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f t="shared" ref="G20:G27" si="3">+D20-E20</f>
        <v>0</v>
      </c>
    </row>
    <row r="21" spans="1:7" x14ac:dyDescent="0.25">
      <c r="A21" s="63" t="s">
        <v>593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3"/>
        <v>0</v>
      </c>
    </row>
    <row r="22" spans="1:7" x14ac:dyDescent="0.25">
      <c r="A22" s="63" t="s">
        <v>594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f t="shared" si="3"/>
        <v>0</v>
      </c>
    </row>
    <row r="23" spans="1:7" x14ac:dyDescent="0.25">
      <c r="A23" s="63" t="s">
        <v>595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3"/>
        <v>0</v>
      </c>
    </row>
    <row r="24" spans="1:7" x14ac:dyDescent="0.25">
      <c r="A24" s="63" t="s">
        <v>596</v>
      </c>
      <c r="B24" s="75">
        <v>0</v>
      </c>
      <c r="C24" s="75">
        <v>148668.84999999998</v>
      </c>
      <c r="D24" s="75">
        <v>148668.85</v>
      </c>
      <c r="E24" s="75">
        <v>148668.85</v>
      </c>
      <c r="F24" s="75">
        <v>148668.85</v>
      </c>
      <c r="G24" s="75">
        <f t="shared" si="3"/>
        <v>0</v>
      </c>
    </row>
    <row r="25" spans="1:7" x14ac:dyDescent="0.25">
      <c r="A25" s="63" t="s">
        <v>597</v>
      </c>
      <c r="B25" s="75">
        <v>0</v>
      </c>
      <c r="C25" s="75">
        <v>19571201.699999999</v>
      </c>
      <c r="D25" s="75">
        <v>19571201.699999999</v>
      </c>
      <c r="E25" s="75">
        <v>19571201.699999999</v>
      </c>
      <c r="F25" s="75">
        <v>10096182.310000001</v>
      </c>
      <c r="G25" s="75">
        <f t="shared" si="3"/>
        <v>0</v>
      </c>
    </row>
    <row r="26" spans="1:7" x14ac:dyDescent="0.25">
      <c r="A26" s="63" t="s">
        <v>598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3"/>
        <v>0</v>
      </c>
    </row>
    <row r="27" spans="1:7" x14ac:dyDescent="0.25">
      <c r="A27" s="63" t="s">
        <v>599</v>
      </c>
      <c r="B27" s="75">
        <v>0</v>
      </c>
      <c r="C27" s="75">
        <v>522413.78</v>
      </c>
      <c r="D27" s="75">
        <v>522413.78</v>
      </c>
      <c r="E27" s="75">
        <v>522413.78</v>
      </c>
      <c r="F27" s="75">
        <v>522413.78</v>
      </c>
      <c r="G27" s="75">
        <f t="shared" si="3"/>
        <v>0</v>
      </c>
    </row>
    <row r="28" spans="1:7" x14ac:dyDescent="0.25">
      <c r="A28" s="31" t="s">
        <v>152</v>
      </c>
      <c r="B28" s="49"/>
      <c r="C28" s="49"/>
      <c r="D28" s="49"/>
      <c r="E28" s="49"/>
      <c r="F28" s="49"/>
      <c r="G28" s="49"/>
    </row>
    <row r="29" spans="1:7" x14ac:dyDescent="0.25">
      <c r="A29" s="3" t="s">
        <v>384</v>
      </c>
      <c r="B29" s="4">
        <f>SUM(B19,B9)</f>
        <v>308636531</v>
      </c>
      <c r="C29" s="4">
        <f t="shared" ref="C29:G29" si="4">SUM(C19,C9)</f>
        <v>105580235.60000002</v>
      </c>
      <c r="D29" s="4">
        <f t="shared" si="4"/>
        <v>414216766.59999996</v>
      </c>
      <c r="E29" s="4">
        <f t="shared" si="4"/>
        <v>335773553.67999989</v>
      </c>
      <c r="F29" s="4">
        <f t="shared" si="4"/>
        <v>312719521.48999989</v>
      </c>
      <c r="G29" s="4">
        <f t="shared" si="4"/>
        <v>78443212.920000166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28:G29 G10:G17 G20:G2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C4" sqref="C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6" t="s">
        <v>389</v>
      </c>
      <c r="B1" s="177"/>
      <c r="C1" s="177"/>
      <c r="D1" s="177"/>
      <c r="E1" s="177"/>
      <c r="F1" s="177"/>
      <c r="G1" s="177"/>
    </row>
    <row r="2" spans="1:7" x14ac:dyDescent="0.25">
      <c r="A2" s="110" t="str">
        <f>'Formato 1'!A2</f>
        <v>Sistema Municipal de Agua Potable y Alcantarillado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390</v>
      </c>
      <c r="B3" s="114"/>
      <c r="C3" s="114"/>
      <c r="D3" s="114"/>
      <c r="E3" s="114"/>
      <c r="F3" s="114"/>
      <c r="G3" s="115"/>
    </row>
    <row r="4" spans="1:7" x14ac:dyDescent="0.25">
      <c r="A4" s="113" t="s">
        <v>391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5" t="s">
        <v>6</v>
      </c>
      <c r="B7" s="173" t="s">
        <v>303</v>
      </c>
      <c r="C7" s="174"/>
      <c r="D7" s="174"/>
      <c r="E7" s="174"/>
      <c r="F7" s="175"/>
      <c r="G7" s="169" t="s">
        <v>392</v>
      </c>
    </row>
    <row r="8" spans="1:7" ht="30" x14ac:dyDescent="0.25">
      <c r="A8" s="166"/>
      <c r="B8" s="25" t="s">
        <v>305</v>
      </c>
      <c r="C8" s="7" t="s">
        <v>393</v>
      </c>
      <c r="D8" s="25" t="s">
        <v>307</v>
      </c>
      <c r="E8" s="25" t="s">
        <v>191</v>
      </c>
      <c r="F8" s="32" t="s">
        <v>208</v>
      </c>
      <c r="G8" s="168"/>
    </row>
    <row r="9" spans="1:7" ht="16.5" customHeight="1" x14ac:dyDescent="0.25">
      <c r="A9" s="26" t="s">
        <v>394</v>
      </c>
      <c r="B9" s="30">
        <f>SUM(B10,B19,B27,B37)</f>
        <v>308636531.00000036</v>
      </c>
      <c r="C9" s="30">
        <f t="shared" ref="C9:G9" si="0">SUM(C10,C19,C27,C37)</f>
        <v>85337951.270000041</v>
      </c>
      <c r="D9" s="30">
        <f t="shared" si="0"/>
        <v>393974482.27000004</v>
      </c>
      <c r="E9" s="30">
        <f t="shared" si="0"/>
        <v>315531269.3499999</v>
      </c>
      <c r="F9" s="30">
        <f t="shared" si="0"/>
        <v>301952256.55000001</v>
      </c>
      <c r="G9" s="30">
        <f t="shared" si="0"/>
        <v>78443212.920000136</v>
      </c>
    </row>
    <row r="10" spans="1:7" ht="15" customHeight="1" x14ac:dyDescent="0.25">
      <c r="A10" s="58" t="s">
        <v>395</v>
      </c>
      <c r="B10" s="47">
        <f>SUM(B11:B18)</f>
        <v>0</v>
      </c>
      <c r="C10" s="47">
        <f t="shared" ref="C10:F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>SUM(G11:G18)</f>
        <v>0</v>
      </c>
    </row>
    <row r="11" spans="1:7" x14ac:dyDescent="0.25">
      <c r="A11" s="77" t="s">
        <v>396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>+D11-E11</f>
        <v>0</v>
      </c>
    </row>
    <row r="12" spans="1:7" x14ac:dyDescent="0.25">
      <c r="A12" s="77" t="s">
        <v>397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ref="G12:G41" si="2">+D12-E12</f>
        <v>0</v>
      </c>
    </row>
    <row r="13" spans="1:7" x14ac:dyDescent="0.25">
      <c r="A13" s="77" t="s">
        <v>398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2"/>
        <v>0</v>
      </c>
    </row>
    <row r="14" spans="1:7" x14ac:dyDescent="0.25">
      <c r="A14" s="77" t="s">
        <v>399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2"/>
        <v>0</v>
      </c>
    </row>
    <row r="15" spans="1:7" x14ac:dyDescent="0.25">
      <c r="A15" s="77" t="s">
        <v>400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2"/>
        <v>0</v>
      </c>
    </row>
    <row r="16" spans="1:7" x14ac:dyDescent="0.25">
      <c r="A16" s="77" t="s">
        <v>401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f t="shared" si="2"/>
        <v>0</v>
      </c>
    </row>
    <row r="17" spans="1:7" x14ac:dyDescent="0.25">
      <c r="A17" s="77" t="s">
        <v>402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 t="shared" si="2"/>
        <v>0</v>
      </c>
    </row>
    <row r="18" spans="1:7" x14ac:dyDescent="0.25">
      <c r="A18" s="77" t="s">
        <v>403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si="2"/>
        <v>0</v>
      </c>
    </row>
    <row r="19" spans="1:7" x14ac:dyDescent="0.25">
      <c r="A19" s="58" t="s">
        <v>404</v>
      </c>
      <c r="B19" s="47">
        <f>SUM(B20:B26)</f>
        <v>308636531.00000036</v>
      </c>
      <c r="C19" s="47">
        <f t="shared" ref="C19:G19" si="3">SUM(C20:C26)</f>
        <v>85337951.270000041</v>
      </c>
      <c r="D19" s="47">
        <f t="shared" si="3"/>
        <v>393974482.27000004</v>
      </c>
      <c r="E19" s="47">
        <f t="shared" si="3"/>
        <v>315531269.3499999</v>
      </c>
      <c r="F19" s="47">
        <f t="shared" si="3"/>
        <v>301952256.55000001</v>
      </c>
      <c r="G19" s="47">
        <f t="shared" si="3"/>
        <v>78443212.920000136</v>
      </c>
    </row>
    <row r="20" spans="1:7" x14ac:dyDescent="0.25">
      <c r="A20" s="77" t="s">
        <v>405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406</v>
      </c>
      <c r="B21" s="47">
        <v>308636531.00000036</v>
      </c>
      <c r="C21" s="47">
        <v>85337951.270000041</v>
      </c>
      <c r="D21" s="47">
        <v>393974482.27000004</v>
      </c>
      <c r="E21" s="47">
        <v>315531269.3499999</v>
      </c>
      <c r="F21" s="47">
        <v>301952256.55000001</v>
      </c>
      <c r="G21" s="47">
        <f t="shared" si="2"/>
        <v>78443212.920000136</v>
      </c>
    </row>
    <row r="22" spans="1:7" x14ac:dyDescent="0.25">
      <c r="A22" s="77" t="s">
        <v>407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408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409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410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411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58" t="s">
        <v>412</v>
      </c>
      <c r="B27" s="47">
        <f>SUM(B28:B36)</f>
        <v>0</v>
      </c>
      <c r="C27" s="47">
        <f t="shared" ref="C27:G27" si="4">SUM(C28:C36)</f>
        <v>0</v>
      </c>
      <c r="D27" s="47">
        <f t="shared" si="4"/>
        <v>0</v>
      </c>
      <c r="E27" s="47">
        <f t="shared" si="4"/>
        <v>0</v>
      </c>
      <c r="F27" s="47">
        <f t="shared" si="4"/>
        <v>0</v>
      </c>
      <c r="G27" s="47">
        <f t="shared" si="4"/>
        <v>0</v>
      </c>
    </row>
    <row r="28" spans="1:7" x14ac:dyDescent="0.25">
      <c r="A28" s="80" t="s">
        <v>413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f t="shared" si="2"/>
        <v>0</v>
      </c>
    </row>
    <row r="29" spans="1:7" x14ac:dyDescent="0.25">
      <c r="A29" s="77" t="s">
        <v>414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 t="shared" si="2"/>
        <v>0</v>
      </c>
    </row>
    <row r="30" spans="1:7" x14ac:dyDescent="0.25">
      <c r="A30" s="77" t="s">
        <v>415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si="2"/>
        <v>0</v>
      </c>
    </row>
    <row r="31" spans="1:7" x14ac:dyDescent="0.25">
      <c r="A31" s="77" t="s">
        <v>416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2"/>
        <v>0</v>
      </c>
    </row>
    <row r="32" spans="1:7" x14ac:dyDescent="0.25">
      <c r="A32" s="77" t="s">
        <v>417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2"/>
        <v>0</v>
      </c>
    </row>
    <row r="33" spans="1:7" ht="14.45" customHeight="1" x14ac:dyDescent="0.25">
      <c r="A33" s="77" t="s">
        <v>418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2"/>
        <v>0</v>
      </c>
    </row>
    <row r="34" spans="1:7" ht="14.45" customHeight="1" x14ac:dyDescent="0.25">
      <c r="A34" s="77" t="s">
        <v>419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2"/>
        <v>0</v>
      </c>
    </row>
    <row r="35" spans="1:7" ht="14.45" customHeight="1" x14ac:dyDescent="0.25">
      <c r="A35" s="77" t="s">
        <v>420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f t="shared" si="2"/>
        <v>0</v>
      </c>
    </row>
    <row r="36" spans="1:7" ht="14.45" customHeight="1" x14ac:dyDescent="0.25">
      <c r="A36" s="77" t="s">
        <v>421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 t="shared" si="2"/>
        <v>0</v>
      </c>
    </row>
    <row r="37" spans="1:7" ht="14.45" customHeight="1" x14ac:dyDescent="0.25">
      <c r="A37" s="59" t="s">
        <v>422</v>
      </c>
      <c r="B37" s="47">
        <f>SUM(B38:B41)</f>
        <v>0</v>
      </c>
      <c r="C37" s="47">
        <f t="shared" ref="C37:G37" si="5">SUM(C38:C41)</f>
        <v>0</v>
      </c>
      <c r="D37" s="47">
        <f t="shared" si="5"/>
        <v>0</v>
      </c>
      <c r="E37" s="47">
        <f t="shared" si="5"/>
        <v>0</v>
      </c>
      <c r="F37" s="47">
        <f t="shared" si="5"/>
        <v>0</v>
      </c>
      <c r="G37" s="47">
        <f t="shared" si="5"/>
        <v>0</v>
      </c>
    </row>
    <row r="38" spans="1:7" x14ac:dyDescent="0.25">
      <c r="A38" s="80" t="s">
        <v>423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 t="shared" si="2"/>
        <v>0</v>
      </c>
    </row>
    <row r="39" spans="1:7" ht="30" x14ac:dyDescent="0.25">
      <c r="A39" s="80" t="s">
        <v>424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 t="shared" si="2"/>
        <v>0</v>
      </c>
    </row>
    <row r="40" spans="1:7" x14ac:dyDescent="0.25">
      <c r="A40" s="80" t="s">
        <v>425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f t="shared" si="2"/>
        <v>0</v>
      </c>
    </row>
    <row r="41" spans="1:7" x14ac:dyDescent="0.25">
      <c r="A41" s="80" t="s">
        <v>426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f t="shared" si="2"/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427</v>
      </c>
      <c r="B43" s="4">
        <f>SUM(B44,B53,B61,B71)</f>
        <v>0</v>
      </c>
      <c r="C43" s="4">
        <f t="shared" ref="C43:G43" si="6">SUM(C44,C53,C61,C71)</f>
        <v>20242284.329999998</v>
      </c>
      <c r="D43" s="4">
        <f t="shared" si="6"/>
        <v>20242284.329999998</v>
      </c>
      <c r="E43" s="4">
        <f t="shared" si="6"/>
        <v>20242284.329999998</v>
      </c>
      <c r="F43" s="4">
        <f t="shared" si="6"/>
        <v>10767264.939999999</v>
      </c>
      <c r="G43" s="4">
        <f t="shared" si="6"/>
        <v>0</v>
      </c>
    </row>
    <row r="44" spans="1:7" x14ac:dyDescent="0.25">
      <c r="A44" s="58" t="s">
        <v>395</v>
      </c>
      <c r="B44" s="47">
        <f>SUM(B45:B52)</f>
        <v>0</v>
      </c>
      <c r="C44" s="47">
        <f t="shared" ref="C44:G44" si="7">SUM(C45:C52)</f>
        <v>0</v>
      </c>
      <c r="D44" s="47">
        <f t="shared" si="7"/>
        <v>0</v>
      </c>
      <c r="E44" s="47">
        <f t="shared" si="7"/>
        <v>0</v>
      </c>
      <c r="F44" s="47">
        <f t="shared" si="7"/>
        <v>0</v>
      </c>
      <c r="G44" s="47">
        <f t="shared" si="7"/>
        <v>0</v>
      </c>
    </row>
    <row r="45" spans="1:7" x14ac:dyDescent="0.25">
      <c r="A45" s="80" t="s">
        <v>396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f t="shared" ref="G45:G75" si="8">+D45-E45</f>
        <v>0</v>
      </c>
    </row>
    <row r="46" spans="1:7" x14ac:dyDescent="0.25">
      <c r="A46" s="80" t="s">
        <v>397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 t="shared" si="8"/>
        <v>0</v>
      </c>
    </row>
    <row r="47" spans="1:7" x14ac:dyDescent="0.25">
      <c r="A47" s="80" t="s">
        <v>398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si="8"/>
        <v>0</v>
      </c>
    </row>
    <row r="48" spans="1:7" x14ac:dyDescent="0.25">
      <c r="A48" s="80" t="s">
        <v>399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8"/>
        <v>0</v>
      </c>
    </row>
    <row r="49" spans="1:7" x14ac:dyDescent="0.25">
      <c r="A49" s="80" t="s">
        <v>400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8"/>
        <v>0</v>
      </c>
    </row>
    <row r="50" spans="1:7" x14ac:dyDescent="0.25">
      <c r="A50" s="80" t="s">
        <v>401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8"/>
        <v>0</v>
      </c>
    </row>
    <row r="51" spans="1:7" x14ac:dyDescent="0.25">
      <c r="A51" s="80" t="s">
        <v>402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8"/>
        <v>0</v>
      </c>
    </row>
    <row r="52" spans="1:7" x14ac:dyDescent="0.25">
      <c r="A52" s="80" t="s">
        <v>403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8"/>
        <v>0</v>
      </c>
    </row>
    <row r="53" spans="1:7" x14ac:dyDescent="0.25">
      <c r="A53" s="58" t="s">
        <v>404</v>
      </c>
      <c r="B53" s="47">
        <f>SUM(B54:B60)</f>
        <v>0</v>
      </c>
      <c r="C53" s="47">
        <f t="shared" ref="C53:G53" si="9">SUM(C54:C60)</f>
        <v>20242284.329999998</v>
      </c>
      <c r="D53" s="47">
        <f t="shared" si="9"/>
        <v>20242284.329999998</v>
      </c>
      <c r="E53" s="47">
        <f t="shared" si="9"/>
        <v>20242284.329999998</v>
      </c>
      <c r="F53" s="47">
        <f t="shared" si="9"/>
        <v>10767264.939999999</v>
      </c>
      <c r="G53" s="47">
        <f t="shared" si="9"/>
        <v>0</v>
      </c>
    </row>
    <row r="54" spans="1:7" x14ac:dyDescent="0.25">
      <c r="A54" s="80" t="s">
        <v>405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f t="shared" si="8"/>
        <v>0</v>
      </c>
    </row>
    <row r="55" spans="1:7" x14ac:dyDescent="0.25">
      <c r="A55" s="80" t="s">
        <v>406</v>
      </c>
      <c r="B55" s="47">
        <v>0</v>
      </c>
      <c r="C55" s="47">
        <v>20242284.329999998</v>
      </c>
      <c r="D55" s="47">
        <v>20242284.329999998</v>
      </c>
      <c r="E55" s="47">
        <v>20242284.329999998</v>
      </c>
      <c r="F55" s="47">
        <v>10767264.939999999</v>
      </c>
      <c r="G55" s="47">
        <f t="shared" si="8"/>
        <v>0</v>
      </c>
    </row>
    <row r="56" spans="1:7" x14ac:dyDescent="0.25">
      <c r="A56" s="80" t="s">
        <v>407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si="8"/>
        <v>0</v>
      </c>
    </row>
    <row r="57" spans="1:7" x14ac:dyDescent="0.25">
      <c r="A57" s="81" t="s">
        <v>408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8"/>
        <v>0</v>
      </c>
    </row>
    <row r="58" spans="1:7" x14ac:dyDescent="0.25">
      <c r="A58" s="80" t="s">
        <v>409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8"/>
        <v>0</v>
      </c>
    </row>
    <row r="59" spans="1:7" x14ac:dyDescent="0.25">
      <c r="A59" s="80" t="s">
        <v>410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f t="shared" si="8"/>
        <v>0</v>
      </c>
    </row>
    <row r="60" spans="1:7" x14ac:dyDescent="0.25">
      <c r="A60" s="80" t="s">
        <v>411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 t="shared" si="8"/>
        <v>0</v>
      </c>
    </row>
    <row r="61" spans="1:7" x14ac:dyDescent="0.25">
      <c r="A61" s="58" t="s">
        <v>412</v>
      </c>
      <c r="B61" s="47">
        <f>SUM(B62:B70)</f>
        <v>0</v>
      </c>
      <c r="C61" s="47">
        <f t="shared" ref="C61:G61" si="10">SUM(C62:C70)</f>
        <v>0</v>
      </c>
      <c r="D61" s="47">
        <f t="shared" si="10"/>
        <v>0</v>
      </c>
      <c r="E61" s="47">
        <f t="shared" si="10"/>
        <v>0</v>
      </c>
      <c r="F61" s="47">
        <f t="shared" si="10"/>
        <v>0</v>
      </c>
      <c r="G61" s="47">
        <f t="shared" si="10"/>
        <v>0</v>
      </c>
    </row>
    <row r="62" spans="1:7" x14ac:dyDescent="0.25">
      <c r="A62" s="80" t="s">
        <v>413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8"/>
        <v>0</v>
      </c>
    </row>
    <row r="63" spans="1:7" x14ac:dyDescent="0.25">
      <c r="A63" s="80" t="s">
        <v>414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8"/>
        <v>0</v>
      </c>
    </row>
    <row r="64" spans="1:7" x14ac:dyDescent="0.25">
      <c r="A64" s="80" t="s">
        <v>415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f t="shared" si="8"/>
        <v>0</v>
      </c>
    </row>
    <row r="65" spans="1:7" x14ac:dyDescent="0.25">
      <c r="A65" s="80" t="s">
        <v>416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f t="shared" si="8"/>
        <v>0</v>
      </c>
    </row>
    <row r="66" spans="1:7" x14ac:dyDescent="0.25">
      <c r="A66" s="80" t="s">
        <v>417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f t="shared" si="8"/>
        <v>0</v>
      </c>
    </row>
    <row r="67" spans="1:7" x14ac:dyDescent="0.25">
      <c r="A67" s="80" t="s">
        <v>418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f t="shared" si="8"/>
        <v>0</v>
      </c>
    </row>
    <row r="68" spans="1:7" x14ac:dyDescent="0.25">
      <c r="A68" s="80" t="s">
        <v>419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 t="shared" si="8"/>
        <v>0</v>
      </c>
    </row>
    <row r="69" spans="1:7" x14ac:dyDescent="0.25">
      <c r="A69" s="80" t="s">
        <v>420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f t="shared" si="8"/>
        <v>0</v>
      </c>
    </row>
    <row r="70" spans="1:7" x14ac:dyDescent="0.25">
      <c r="A70" s="80" t="s">
        <v>421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f t="shared" si="8"/>
        <v>0</v>
      </c>
    </row>
    <row r="71" spans="1:7" x14ac:dyDescent="0.25">
      <c r="A71" s="59" t="s">
        <v>422</v>
      </c>
      <c r="B71" s="47">
        <f>SUM(B72:B75)</f>
        <v>0</v>
      </c>
      <c r="C71" s="47">
        <f t="shared" ref="C71:G71" si="11">SUM(C72:C75)</f>
        <v>0</v>
      </c>
      <c r="D71" s="47">
        <f t="shared" si="11"/>
        <v>0</v>
      </c>
      <c r="E71" s="47">
        <f t="shared" si="11"/>
        <v>0</v>
      </c>
      <c r="F71" s="47">
        <f t="shared" si="11"/>
        <v>0</v>
      </c>
      <c r="G71" s="47">
        <f t="shared" si="11"/>
        <v>0</v>
      </c>
    </row>
    <row r="72" spans="1:7" x14ac:dyDescent="0.25">
      <c r="A72" s="80" t="s">
        <v>423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f t="shared" si="8"/>
        <v>0</v>
      </c>
    </row>
    <row r="73" spans="1:7" ht="30" x14ac:dyDescent="0.25">
      <c r="A73" s="80" t="s">
        <v>424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 t="shared" si="8"/>
        <v>0</v>
      </c>
    </row>
    <row r="74" spans="1:7" x14ac:dyDescent="0.25">
      <c r="A74" s="80" t="s">
        <v>425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 t="shared" si="8"/>
        <v>0</v>
      </c>
    </row>
    <row r="75" spans="1:7" x14ac:dyDescent="0.25">
      <c r="A75" s="80" t="s">
        <v>426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f t="shared" si="8"/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384</v>
      </c>
      <c r="B77" s="4">
        <f>B43+B9</f>
        <v>308636531.00000036</v>
      </c>
      <c r="C77" s="4">
        <f t="shared" ref="C77:G77" si="12">C43+C9</f>
        <v>105580235.60000004</v>
      </c>
      <c r="D77" s="4">
        <f t="shared" si="12"/>
        <v>414216766.60000002</v>
      </c>
      <c r="E77" s="4">
        <f t="shared" si="12"/>
        <v>335773553.67999989</v>
      </c>
      <c r="F77" s="4">
        <f t="shared" si="12"/>
        <v>312719521.49000001</v>
      </c>
      <c r="G77" s="4">
        <f t="shared" si="12"/>
        <v>78443212.920000136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8:G36 B61:G61 B9:B10 B37:G37 B19:G19 B27:G27 B53:G53 C62:G70 B43:B44 B71:G71 B76:G77 C9:G18 C20:G26 C38:G41 C43:G52 C54:G60 C72:G7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27:G27 B61:G61 B19:G19 B10:F10 B11:F11 B12:F18 B37:G37 B28:F28 B29:F35 B36:F36 B42:G44 B38:F38 B39:F39 B40:F40 B41:F41 B53:G53 B45:F45 B46:F46 B47:F47 B48:F48 B49:F49 B50:F50 B51:F51 B52:F52 B71:G71 B62:F62 B63:F63 B64:F64 B65:F65 B66:F66 B67:F67 B68:F68 B69:F69 B70:F70 B76:G77 B72:F72 B73:F73 B74:F74 B75:F75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D3" sqref="D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0" t="s">
        <v>428</v>
      </c>
      <c r="B1" s="162"/>
      <c r="C1" s="162"/>
      <c r="D1" s="162"/>
      <c r="E1" s="162"/>
      <c r="F1" s="162"/>
      <c r="G1" s="163"/>
    </row>
    <row r="2" spans="1:7" x14ac:dyDescent="0.25">
      <c r="A2" s="110" t="str">
        <f>'Formato 1'!A2</f>
        <v>Sistema Municipal de Agua Potable y Alcantarillado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301</v>
      </c>
      <c r="B3" s="114"/>
      <c r="C3" s="114"/>
      <c r="D3" s="114"/>
      <c r="E3" s="114"/>
      <c r="F3" s="114"/>
      <c r="G3" s="115"/>
    </row>
    <row r="4" spans="1:7" x14ac:dyDescent="0.25">
      <c r="A4" s="113" t="s">
        <v>429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5" t="s">
        <v>430</v>
      </c>
      <c r="B7" s="168" t="s">
        <v>303</v>
      </c>
      <c r="C7" s="168"/>
      <c r="D7" s="168"/>
      <c r="E7" s="168"/>
      <c r="F7" s="168"/>
      <c r="G7" s="168" t="s">
        <v>304</v>
      </c>
    </row>
    <row r="8" spans="1:7" ht="30" x14ac:dyDescent="0.25">
      <c r="A8" s="166"/>
      <c r="B8" s="7" t="s">
        <v>305</v>
      </c>
      <c r="C8" s="33" t="s">
        <v>393</v>
      </c>
      <c r="D8" s="33" t="s">
        <v>236</v>
      </c>
      <c r="E8" s="33" t="s">
        <v>191</v>
      </c>
      <c r="F8" s="33" t="s">
        <v>208</v>
      </c>
      <c r="G8" s="178"/>
    </row>
    <row r="9" spans="1:7" ht="15.75" customHeight="1" x14ac:dyDescent="0.25">
      <c r="A9" s="26" t="s">
        <v>431</v>
      </c>
      <c r="B9" s="119">
        <f>SUM(B10,B11,B12,B15,B16,B19)</f>
        <v>111698839.18999995</v>
      </c>
      <c r="C9" s="119">
        <f t="shared" ref="C9:G9" si="0">SUM(C10,C11,C12,C15,C16,C19)</f>
        <v>1107411.3199999966</v>
      </c>
      <c r="D9" s="119">
        <f t="shared" si="0"/>
        <v>112806250.50999993</v>
      </c>
      <c r="E9" s="119">
        <f t="shared" si="0"/>
        <v>109321688.87999995</v>
      </c>
      <c r="F9" s="119">
        <f t="shared" si="0"/>
        <v>107298088.49999996</v>
      </c>
      <c r="G9" s="119">
        <f t="shared" si="0"/>
        <v>3484561.6299999803</v>
      </c>
    </row>
    <row r="10" spans="1:7" x14ac:dyDescent="0.25">
      <c r="A10" s="58" t="s">
        <v>432</v>
      </c>
      <c r="B10" s="75">
        <v>111698839.18999995</v>
      </c>
      <c r="C10" s="75">
        <v>1107411.3199999966</v>
      </c>
      <c r="D10" s="75">
        <v>112806250.50999993</v>
      </c>
      <c r="E10" s="75">
        <v>109321688.87999995</v>
      </c>
      <c r="F10" s="75">
        <v>107298088.49999996</v>
      </c>
      <c r="G10" s="76">
        <f>D10-E10</f>
        <v>3484561.6299999803</v>
      </c>
    </row>
    <row r="11" spans="1:7" ht="15.75" customHeight="1" x14ac:dyDescent="0.25">
      <c r="A11" s="58" t="s">
        <v>433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439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443</v>
      </c>
      <c r="B33" s="119">
        <f>B21+B9</f>
        <v>111698839.18999995</v>
      </c>
      <c r="C33" s="119">
        <f t="shared" ref="C33:G33" si="8">C21+C9</f>
        <v>1107411.3199999966</v>
      </c>
      <c r="D33" s="119">
        <f t="shared" si="8"/>
        <v>112806250.50999993</v>
      </c>
      <c r="E33" s="119">
        <f t="shared" si="8"/>
        <v>109321688.87999995</v>
      </c>
      <c r="F33" s="119">
        <f t="shared" si="8"/>
        <v>107298088.49999996</v>
      </c>
      <c r="G33" s="119">
        <f t="shared" si="8"/>
        <v>3484561.6299999803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Direccion de Administracion  Finanzas</cp:lastModifiedBy>
  <cp:revision/>
  <dcterms:created xsi:type="dcterms:W3CDTF">2023-03-16T22:14:51Z</dcterms:created>
  <dcterms:modified xsi:type="dcterms:W3CDTF">2026-02-11T21:44:48Z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