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"/>
    </mc:Choice>
  </mc:AlternateContent>
  <bookViews>
    <workbookView xWindow="0" yWindow="0" windowWidth="28800" windowHeight="1221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" l="1"/>
  <c r="G10" i="10" l="1"/>
  <c r="G9" i="10" s="1"/>
  <c r="D10" i="10"/>
  <c r="F9" i="10"/>
  <c r="E9" i="10"/>
  <c r="D9" i="10"/>
  <c r="C9" i="10"/>
  <c r="B9" i="10"/>
  <c r="D60" i="9"/>
  <c r="G60" i="9" s="1"/>
  <c r="G59" i="9"/>
  <c r="D59" i="9"/>
  <c r="D58" i="9"/>
  <c r="G58" i="9" s="1"/>
  <c r="D57" i="9"/>
  <c r="G57" i="9" s="1"/>
  <c r="D56" i="9"/>
  <c r="G56" i="9" s="1"/>
  <c r="G55" i="9"/>
  <c r="D55" i="9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G49" i="9"/>
  <c r="D49" i="9"/>
  <c r="D48" i="9"/>
  <c r="G48" i="9" s="1"/>
  <c r="D47" i="9"/>
  <c r="G47" i="9" s="1"/>
  <c r="D46" i="9"/>
  <c r="G46" i="9" s="1"/>
  <c r="G45" i="9"/>
  <c r="G44" i="9" s="1"/>
  <c r="D45" i="9"/>
  <c r="F44" i="9"/>
  <c r="F43" i="9" s="1"/>
  <c r="E44" i="9"/>
  <c r="E43" i="9" s="1"/>
  <c r="D44" i="9"/>
  <c r="C44" i="9"/>
  <c r="B44" i="9"/>
  <c r="C43" i="9"/>
  <c r="B43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D10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F10" i="9"/>
  <c r="F9" i="9" s="1"/>
  <c r="E10" i="9"/>
  <c r="E9" i="9" s="1"/>
  <c r="C10" i="9"/>
  <c r="B10" i="9"/>
  <c r="C9" i="9"/>
  <c r="B9" i="9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F9" i="8"/>
  <c r="E9" i="8"/>
  <c r="C9" i="8"/>
  <c r="B9" i="8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D137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D113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D103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C84" i="7" s="1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D85" i="7" s="1"/>
  <c r="F85" i="7"/>
  <c r="F84" i="7" s="1"/>
  <c r="E85" i="7"/>
  <c r="C85" i="7"/>
  <c r="B85" i="7"/>
  <c r="B84" i="7" s="1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D71" i="7" s="1"/>
  <c r="D73" i="7"/>
  <c r="G73" i="7" s="1"/>
  <c r="D72" i="7"/>
  <c r="G72" i="7" s="1"/>
  <c r="F71" i="7"/>
  <c r="E71" i="7"/>
  <c r="E9" i="7" s="1"/>
  <c r="E159" i="7" s="1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D61" i="7"/>
  <c r="G61" i="7" s="1"/>
  <c r="D60" i="7"/>
  <c r="G60" i="7" s="1"/>
  <c r="D59" i="7"/>
  <c r="D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D48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D38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D28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D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D10" i="7" s="1"/>
  <c r="D11" i="7"/>
  <c r="G11" i="7" s="1"/>
  <c r="F10" i="7"/>
  <c r="F9" i="7" s="1"/>
  <c r="F159" i="7" s="1"/>
  <c r="E10" i="7"/>
  <c r="C10" i="7"/>
  <c r="C9" i="7" s="1"/>
  <c r="C159" i="7" s="1"/>
  <c r="B10" i="7"/>
  <c r="B9" i="7" s="1"/>
  <c r="B159" i="7" s="1"/>
  <c r="D43" i="9" l="1"/>
  <c r="G54" i="9"/>
  <c r="G53" i="9" s="1"/>
  <c r="G43" i="9" s="1"/>
  <c r="D9" i="9"/>
  <c r="G20" i="9"/>
  <c r="G19" i="9" s="1"/>
  <c r="G17" i="9"/>
  <c r="G10" i="9" s="1"/>
  <c r="G9" i="9" s="1"/>
  <c r="D9" i="8"/>
  <c r="G62" i="7"/>
  <c r="G150" i="7"/>
  <c r="G75" i="7"/>
  <c r="G71" i="7"/>
  <c r="G113" i="7"/>
  <c r="G123" i="7"/>
  <c r="G93" i="7"/>
  <c r="G133" i="7"/>
  <c r="D150" i="7"/>
  <c r="G105" i="7"/>
  <c r="G103" i="7" s="1"/>
  <c r="G115" i="7"/>
  <c r="D62" i="7"/>
  <c r="D9" i="7" s="1"/>
  <c r="D159" i="7" s="1"/>
  <c r="D93" i="7"/>
  <c r="D123" i="7"/>
  <c r="D133" i="7"/>
  <c r="G12" i="7"/>
  <c r="G10" i="7" s="1"/>
  <c r="G9" i="7" s="1"/>
  <c r="G19" i="7"/>
  <c r="G18" i="7" s="1"/>
  <c r="G29" i="7"/>
  <c r="G28" i="7" s="1"/>
  <c r="G39" i="7"/>
  <c r="G38" i="7" s="1"/>
  <c r="G49" i="7"/>
  <c r="G48" i="7" s="1"/>
  <c r="G59" i="7"/>
  <c r="G58" i="7" s="1"/>
  <c r="G86" i="7"/>
  <c r="G85" i="7" s="1"/>
  <c r="G138" i="7"/>
  <c r="G137" i="7" s="1"/>
  <c r="G74" i="7"/>
  <c r="D75" i="7"/>
  <c r="D146" i="7"/>
  <c r="D84" i="7" s="1"/>
  <c r="G84" i="7" l="1"/>
  <c r="G159" i="7" s="1"/>
  <c r="G63" i="6" l="1"/>
  <c r="D63" i="6"/>
  <c r="G34" i="6"/>
  <c r="D34" i="6"/>
  <c r="G15" i="6"/>
  <c r="D15" i="6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B9" i="2"/>
  <c r="F79" i="2" l="1"/>
  <c r="E79" i="2"/>
  <c r="E47" i="2"/>
  <c r="E59" i="2" s="1"/>
  <c r="F47" i="2"/>
  <c r="F59" i="2" s="1"/>
  <c r="F81" i="2" s="1"/>
  <c r="C47" i="2"/>
  <c r="C62" i="2" s="1"/>
  <c r="B47" i="2"/>
  <c r="B62" i="2" s="1"/>
  <c r="E81" i="2" l="1"/>
  <c r="F6" i="2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37" i="9"/>
  <c r="D37" i="9"/>
  <c r="E37" i="9"/>
  <c r="F37" i="9"/>
  <c r="G37" i="9"/>
  <c r="C27" i="9"/>
  <c r="D27" i="9"/>
  <c r="E27" i="9"/>
  <c r="F27" i="9"/>
  <c r="G27" i="9"/>
  <c r="B71" i="9"/>
  <c r="B61" i="9"/>
  <c r="B37" i="9"/>
  <c r="B27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4" i="8"/>
  <c r="D24" i="8"/>
  <c r="E24" i="8"/>
  <c r="F24" i="8"/>
  <c r="F33" i="8" s="1"/>
  <c r="G24" i="8"/>
  <c r="B24" i="8"/>
  <c r="G74" i="6"/>
  <c r="G73" i="6"/>
  <c r="G75" i="6" s="1"/>
  <c r="G68" i="6"/>
  <c r="G67" i="6" s="1"/>
  <c r="G61" i="6"/>
  <c r="G62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33" i="8" l="1"/>
  <c r="K20" i="4"/>
  <c r="E20" i="4"/>
  <c r="I20" i="4"/>
  <c r="C77" i="9"/>
  <c r="D77" i="9"/>
  <c r="E77" i="9"/>
  <c r="G77" i="9"/>
  <c r="B33" i="8"/>
  <c r="D33" i="8"/>
  <c r="C33" i="8"/>
  <c r="G33" i="8"/>
  <c r="B41" i="6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16" i="6"/>
  <c r="G41" i="6" s="1"/>
  <c r="G37" i="6"/>
  <c r="B70" i="6" l="1"/>
  <c r="B77" i="9"/>
  <c r="F77" i="9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<sst xmlns="http://schemas.openxmlformats.org/spreadsheetml/2006/main" count="823" uniqueCount="572">
  <si>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</si>
  <si>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</si>
  <si>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</si>
  <si>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</si>
  <si>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</si>
  <si>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</si>
  <si>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</si>
  <si>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</si>
  <si>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</si>
  <si>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</si>
  <si>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</si>
  <si>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</si>
  <si>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</si>
  <si>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</si>
  <si>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</si>
  <si>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</si>
  <si>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</si>
  <si>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</si>
  <si>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</si>
  <si>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</si>
  <si>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</si>
  <si>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</si>
  <si>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</si>
  <si>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</si>
  <si>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</si>
  <si>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</si>
  <si>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</si>
  <si>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</si>
  <si>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</si>
  <si>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</si>
  <si>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</si>
  <si>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</si>
  <si>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</si>
  <si>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</si>
  <si>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</si>
  <si>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</si>
  <si>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</si>
  <si>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</si>
  <si>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</si>
  <si>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</si>
  <si>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</si>
  <si>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</si>
  <si>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</si>
  <si>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</si>
  <si>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</si>
  <si>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</si>
  <si>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</si>
  <si>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</si>
  <si>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</si>
  <si>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</si>
  <si>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</si>
  <si>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</si>
  <si>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</si>
  <si>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</si>
  <si>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</si>
  <si>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</si>
  <si>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</si>
  <si>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</si>
  <si>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</si>
  <si>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</si>
  <si>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</si>
  <si>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</si>
  <si>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</si>
  <si>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</si>
  <si>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</si>
  <si>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</si>
  <si>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</si>
  <si>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</si>
  <si>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</si>
  <si>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</si>
  <si>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</si>
  <si>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</si>
  <si>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</si>
  <si>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</si>
  <si>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</si>
  <si>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</si>
  <si>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</si>
  <si>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</si>
  <si>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</si>
  <si>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</si>
  <si>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</si>
  <si>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</si>
  <si>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</si>
  <si>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</si>
  <si>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</si>
  <si>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</si>
  <si>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</si>
  <si>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</si>
  <si>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</si>
  <si>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</si>
  <si>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</si>
  <si>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</si>
  <si>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</si>
  <si>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</si>
  <si>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</si>
  <si>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</si>
  <si>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</si>
  <si>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</si>
  <si>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</si>
  <si>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</si>
  <si>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</si>
  <si>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</si>
  <si>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</si>
  <si>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</si>
  <si>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</si>
  <si>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</si>
  <si>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</si>
  <si>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</si>
  <si>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</si>
  <si>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</si>
  <si>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</si>
  <si>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</si>
  <si>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</si>
  <si>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</si>
  <si>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</si>
  <si>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</si>
  <si>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</si>
  <si>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</si>
  <si>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</si>
  <si>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</si>
  <si>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</si>
  <si>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</si>
  <si>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</si>
  <si>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</si>
  <si>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</si>
  <si>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</si>
  <si>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</si>
  <si>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</si>
  <si>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</si>
  <si>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</si>
  <si>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</si>
  <si>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</si>
  <si>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</si>
  <si>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</si>
  <si>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</si>
  <si>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</si>
  <si>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</si>
  <si>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</si>
  <si>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</si>
  <si>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</si>
  <si>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</si>
  <si>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</si>
  <si>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</si>
  <si>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</si>
  <si>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</si>
  <si>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</si>
  <si>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</si>
  <si>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</si>
  <si>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</si>
  <si>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</si>
  <si>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</si>
  <si>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</si>
  <si>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</si>
  <si>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</si>
  <si>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</si>
  <si>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</si>
  <si>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</si>
  <si>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</si>
  <si>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</si>
  <si>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</si>
  <si>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</si>
  <si>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</si>
  <si>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</si>
  <si>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</si>
  <si>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</si>
  <si>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</si>
  <si>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</si>
  <si>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</si>
  <si>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</si>
  <si>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</si>
  <si>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</si>
  <si>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</si>
  <si>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</si>
  <si>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</si>
  <si>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</si>
  <si>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</si>
  <si>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</si>
  <si>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</si>
  <si>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</si>
  <si>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</si>
  <si>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</si>
  <si>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</si>
  <si>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</si>
  <si>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</si>
  <si>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</si>
  <si>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</si>
  <si>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</si>
  <si>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</si>
  <si>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</si>
  <si>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</si>
  <si>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</si>
  <si>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</si>
  <si>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</si>
  <si>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</si>
  <si>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</si>
  <si>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</si>
  <si>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</si>
  <si>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</si>
  <si>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</si>
  <si>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</si>
  <si>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</si>
  <si>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</si>
  <si>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</si>
  <si>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</si>
  <si>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</si>
  <si>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</si>
  <si>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</si>
  <si>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</si>
  <si>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</si>
  <si>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</si>
  <si>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</si>
  <si>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</si>
  <si>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</si>
  <si>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</si>
  <si>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</si>
  <si>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</si>
  <si>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</si>
  <si>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</si>
  <si>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</si>
  <si>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</si>
  <si>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</si>
  <si>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</si>
  <si>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</si>
  <si>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</si>
  <si>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</si>
  <si>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</si>
  <si>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</si>
  <si>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</si>
  <si>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</si>
  <si>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</si>
  <si>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</si>
  <si>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</si>
  <si>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</si>
  <si>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</si>
  <si>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</si>
  <si>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</si>
  <si>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</si>
  <si>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</si>
  <si>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</si>
  <si>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</si>
  <si>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</si>
  <si>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</si>
  <si>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</si>
  <si>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</si>
  <si>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</si>
  <si>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</si>
  <si>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</si>
  <si>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</si>
  <si>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</si>
  <si>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</si>
  <si>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</si>
  <si>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</si>
  <si>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</si>
  <si>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</si>
  <si>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</si>
  <si>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</si>
  <si>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</si>
  <si>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</si>
  <si>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</si>
  <si>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</si>
  <si>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</si>
  <si>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</si>
  <si>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</si>
  <si>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</si>
  <si>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</si>
  <si>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</si>
  <si>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</si>
  <si>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</si>
  <si>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</si>
  <si>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</si>
  <si>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</si>
  <si>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</si>
  <si>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</si>
  <si>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</si>
  <si>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</si>
  <si>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</si>
  <si>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</si>
  <si>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</si>
  <si>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</si>
  <si>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</si>
  <si>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</si>
  <si>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</si>
  <si>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</si>
  <si>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</si>
  <si>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</si>
  <si>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</si>
  <si>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</si>
  <si>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</si>
  <si>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</si>
  <si>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</si>
  <si>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</si>
  <si>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</si>
  <si>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</si>
  <si>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</si>
  <si>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</si>
  <si>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</si>
  <si>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</si>
  <si>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</si>
  <si>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</si>
  <si>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</si>
  <si>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</si>
  <si>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</si>
  <si>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</si>
  <si>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</si>
  <si>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</si>
  <si>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</si>
  <si>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</si>
  <si>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</si>
  <si>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</si>
  <si>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</si>
  <si>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</si>
  <si>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</si>
  <si>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</si>
  <si>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</si>
  <si>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</si>
  <si>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</si>
  <si>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</si>
  <si>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</si>
  <si>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</si>
  <si>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</si>
  <si>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</si>
  <si>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</si>
  <si>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</si>
  <si>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</si>
  <si>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</si>
  <si>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</si>
  <si>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</si>
  <si>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</si>
  <si>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</si>
  <si>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</si>
  <si>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</si>
  <si>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</si>
  <si>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</si>
  <si>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</si>
  <si>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</si>
  <si>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</si>
  <si>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</si>
  <si>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</si>
  <si>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</si>
  <si>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</si>
  <si>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</si>
  <si>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</si>
  <si>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</si>
  <si>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</si>
  <si>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</si>
  <si>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</si>
  <si>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</si>
  <si>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</si>
  <si>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</si>
  <si>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</si>
  <si>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</si>
  <si>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</si>
  <si>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</si>
  <si>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</si>
  <si>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</si>
  <si>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</si>
  <si>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</si>
  <si>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</si>
  <si>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</si>
  <si>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</si>
  <si>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</si>
  <si>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</si>
  <si>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</si>
  <si>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</si>
  <si>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</si>
  <si>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</si>
  <si>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</si>
  <si>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</si>
  <si>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</si>
  <si>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</si>
  <si>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</si>
  <si>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</si>
  <si>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</si>
  <si>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</si>
  <si>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</si>
  <si>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</si>
  <si>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</si>
  <si>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</si>
  <si>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</si>
  <si>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</si>
  <si>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</si>
  <si>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</si>
  <si>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</si>
  <si>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</si>
  <si>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</si>
  <si>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</si>
  <si>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</si>
  <si>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</si>
  <si>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</si>
  <si>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</si>
  <si>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</si>
  <si>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</si>
  <si>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</si>
  <si>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</si>
  <si>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</si>
  <si>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</si>
  <si>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</si>
  <si>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</si>
  <si>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</si>
  <si>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</si>
  <si>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</si>
  <si>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</si>
  <si>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</si>
  <si>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</si>
  <si>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</si>
  <si>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</si>
  <si>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</si>
  <si>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</si>
  <si>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</si>
  <si>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</si>
  <si>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</si>
  <si>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</si>
  <si>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</si>
  <si>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</si>
  <si>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</si>
  <si>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</si>
  <si>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</si>
  <si>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</si>
  <si>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</si>
  <si>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</si>
  <si>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</si>
  <si>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</si>
  <si>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</si>
  <si>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</si>
  <si>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</si>
  <si>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</si>
  <si>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</si>
  <si>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</si>
  <si>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</si>
  <si>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</si>
  <si>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</si>
  <si>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</si>
  <si>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</si>
  <si>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</si>
  <si>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</si>
  <si>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</si>
  <si>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</si>
  <si>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</si>
  <si>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</si>
  <si>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</si>
  <si>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</si>
  <si>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</si>
  <si>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</si>
  <si>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</si>
  <si>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</si>
  <si>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</si>
  <si>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</si>
  <si>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</si>
  <si>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</si>
  <si>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</si>
  <si>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</si>
  <si>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</si>
  <si>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</si>
  <si>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</si>
  <si>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</si>
  <si>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</si>
  <si>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</si>
  <si>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</si>
  <si>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</si>
  <si>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</si>
  <si>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</si>
  <si>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</si>
  <si>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</si>
  <si>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</si>
  <si>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</si>
  <si>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</si>
  <si>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</si>
  <si>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</si>
  <si>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</si>
  <si>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</si>
  <si>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</si>
  <si>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</si>
  <si>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</si>
  <si>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</si>
  <si>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</si>
  <si>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</si>
  <si>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</si>
  <si>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</si>
  <si>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</si>
  <si>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</si>
  <si>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</si>
  <si>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</si>
  <si>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</si>
  <si>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</si>
  <si>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</si>
  <si>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</si>
  <si>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</si>
  <si>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</si>
  <si>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</si>
  <si>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</si>
  <si>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</si>
  <si>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</si>
  <si>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</si>
  <si>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</si>
  <si>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</si>
  <si>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</si>
  <si>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</si>
  <si>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</si>
  <si>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</si>
  <si>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</si>
  <si>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</si>
  <si>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</si>
  <si>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</si>
  <si>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</si>
  <si>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</si>
  <si>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</si>
  <si>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</si>
  <si>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</si>
  <si>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</si>
  <si>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</si>
  <si>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</si>
  <si>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</si>
  <si>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</si>
  <si>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</si>
  <si>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</si>
  <si>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</si>
  <si>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</si>
  <si>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</si>
  <si>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</si>
  <si>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</si>
  <si>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</si>
  <si>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</si>
  <si>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</si>
  <si>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</si>
  <si>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</si>
  <si>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</si>
  <si>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</si>
  <si>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</si>
  <si>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</si>
  <si>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</si>
  <si>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</si>
  <si>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</si>
  <si>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</si>
  <si>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</si>
  <si>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</si>
  <si>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</si>
  <si>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</si>
  <si>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</si>
  <si>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</si>
  <si>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</si>
  <si>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</si>
  <si>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</si>
  <si>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</si>
  <si>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</si>
  <si>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</si>
  <si>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</si>
  <si>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</si>
  <si>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</si>
  <si>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</si>
  <si>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</si>
  <si>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</si>
  <si>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</si>
  <si>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</si>
  <si>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</si>
  <si>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</si>
  <si>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</si>
  <si>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 Guanajuato, Gto.</t>
  </si>
  <si>
    <t>al 31 de Diciembre de 2024 y al 30 de Junio de 2025</t>
  </si>
  <si>
    <t>Del 1 de Enero al 30 de Junio de 2025 (b)</t>
  </si>
  <si>
    <t>31120M13D010100 DIRECCION GENERAL</t>
  </si>
  <si>
    <t>31120M13D010200 UNIDAD MUNICIPAL DE REHABILITACION</t>
  </si>
  <si>
    <t>31120M13D010300 ASISTENCIA SOCIAL A POBLACIÓN MARGINADA</t>
  </si>
  <si>
    <t>31120M13D010400 COORDINACION DE CENTROS GERONTOLOGICOS</t>
  </si>
  <si>
    <t>31120M13D010500 CENTRO COLIBRI PROTECCION NNA</t>
  </si>
  <si>
    <t>31120M13D020100 DIRECCION ADMINISTRATIVA</t>
  </si>
  <si>
    <t>31120M13D020200 COORDINACION DE ESTANCIAS INFANTILES</t>
  </si>
  <si>
    <t>31120M13D030100 DIRECCION OPERATIVA</t>
  </si>
  <si>
    <t>31120M13D030200 COMUNIDAD DIFERENTE</t>
  </si>
  <si>
    <t>31120M13D030300 ASISTENCIA ALIMENTARIA</t>
  </si>
  <si>
    <t>31120M13D030400 FORMANDO INFANCIAS LIBRES Y LIDERES</t>
  </si>
  <si>
    <t>31120M13D030500 CENTRO DE ORIENTACION FAMILIAR</t>
  </si>
  <si>
    <t>31120M13D030600 ATENCION PSICOLOGICA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</si>
</sst>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" fontId="18" fillId="0" borderId="14" xfId="0" applyNumberFormat="1" applyFont="1" applyBorder="1" applyAlignment="1" applyProtection="1">
      <alignment vertical="center"/>
      <protection locked="0"/>
    </xf>
    <xf numFmtId="4" fontId="11" fillId="0" borderId="14" xfId="0" applyNumberFormat="1" applyFont="1" applyBorder="1" applyAlignment="1" applyProtection="1">
      <alignment vertical="center"/>
      <protection locked="0"/>
    </xf>
    <xf numFmtId="4" fontId="11" fillId="0" borderId="14" xfId="1" applyNumberFormat="1" applyFont="1" applyFill="1" applyBorder="1" applyAlignment="1" applyProtection="1">
      <alignment horizontal="right" vertical="center"/>
      <protection locked="0"/>
    </xf>
    <xf numFmtId="4" fontId="11" fillId="0" borderId="14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vertical="center"/>
    </xf>
    <xf numFmtId="4" fontId="11" fillId="0" borderId="0" xfId="0" applyNumberFormat="1" applyFont="1"/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0" fillId="0" borderId="15" xfId="1" applyNumberFormat="1" applyFont="1" applyBorder="1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1" xfId="0" applyNumberFormat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/>
  </sheetPr>
  <dimension ref="A1:F88"/>
  <sheetViews>
    <sheetView showGridLines="0" zoomScaleNormal="100" workbookViewId="0">
      <selection activeCell="D14" sqref="D1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x14ac:dyDescent="0.25">
      <c r="A1" s="143" t="s">
        <v>0</v>
      </c>
      <c r="B1" s="144"/>
      <c r="C1" s="144"/>
      <c r="D1" s="144"/>
      <c r="E1" s="144"/>
      <c r="F1" s="145"/>
    </row>
    <row r="2" spans="1:6" ht="15" customHeight="1" x14ac:dyDescent="0.25">
      <c r="A2" s="146" t="s">
        <v>556</v>
      </c>
      <c r="B2" s="147"/>
      <c r="C2" s="147"/>
      <c r="D2" s="147"/>
      <c r="E2" s="147"/>
      <c r="F2" s="148"/>
    </row>
    <row r="3" spans="1:6" ht="15" customHeight="1" x14ac:dyDescent="0.25">
      <c r="A3" s="149" t="s">
        <v>1</v>
      </c>
      <c r="B3" s="150"/>
      <c r="C3" s="150"/>
      <c r="D3" s="150"/>
      <c r="E3" s="150"/>
      <c r="F3" s="151"/>
    </row>
    <row r="4" spans="1:6" ht="12.95" customHeight="1" x14ac:dyDescent="0.25">
      <c r="A4" s="149" t="s">
        <v>557</v>
      </c>
      <c r="B4" s="150"/>
      <c r="C4" s="150"/>
      <c r="D4" s="150"/>
      <c r="E4" s="150"/>
      <c r="F4" s="151"/>
    </row>
    <row r="5" spans="1:6" ht="12.95" customHeight="1" x14ac:dyDescent="0.25">
      <c r="A5" s="152" t="s">
        <v>2</v>
      </c>
      <c r="B5" s="153"/>
      <c r="C5" s="153"/>
      <c r="D5" s="153"/>
      <c r="E5" s="153"/>
      <c r="F5" s="154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137">
        <f>SUM(B10:B16)</f>
        <v>23513026.190000001</v>
      </c>
      <c r="C9" s="137">
        <f>SUM(C10:C16)</f>
        <v>21697374.870000001</v>
      </c>
      <c r="D9" s="46" t="s">
        <v>12</v>
      </c>
      <c r="E9" s="137">
        <f>SUM(E10:E18)</f>
        <v>222291.02000000002</v>
      </c>
      <c r="F9" s="137">
        <f>SUM(F10:F18)</f>
        <v>554605.12</v>
      </c>
    </row>
    <row r="10" spans="1:6" x14ac:dyDescent="0.25">
      <c r="A10" s="48" t="s">
        <v>13</v>
      </c>
      <c r="B10" s="137">
        <v>0</v>
      </c>
      <c r="C10" s="137">
        <v>0</v>
      </c>
      <c r="D10" s="48" t="s">
        <v>14</v>
      </c>
      <c r="E10" s="137">
        <v>0</v>
      </c>
      <c r="F10" s="137">
        <v>0</v>
      </c>
    </row>
    <row r="11" spans="1:6" x14ac:dyDescent="0.25">
      <c r="A11" s="48" t="s">
        <v>15</v>
      </c>
      <c r="B11" s="138">
        <v>23513026.190000001</v>
      </c>
      <c r="C11" s="138">
        <v>21697374.870000001</v>
      </c>
      <c r="D11" s="48" t="s">
        <v>16</v>
      </c>
      <c r="E11" s="137">
        <v>0</v>
      </c>
      <c r="F11" s="137">
        <v>224945.8</v>
      </c>
    </row>
    <row r="12" spans="1:6" x14ac:dyDescent="0.25">
      <c r="A12" s="48" t="s">
        <v>17</v>
      </c>
      <c r="B12" s="137">
        <v>0</v>
      </c>
      <c r="C12" s="137">
        <v>0</v>
      </c>
      <c r="D12" s="48" t="s">
        <v>18</v>
      </c>
      <c r="E12" s="137">
        <v>0</v>
      </c>
      <c r="F12" s="137">
        <v>0</v>
      </c>
    </row>
    <row r="13" spans="1:6" x14ac:dyDescent="0.25">
      <c r="A13" s="48" t="s">
        <v>19</v>
      </c>
      <c r="B13" s="137">
        <v>0</v>
      </c>
      <c r="C13" s="137">
        <v>0</v>
      </c>
      <c r="D13" s="48" t="s">
        <v>20</v>
      </c>
      <c r="E13" s="137">
        <v>0</v>
      </c>
      <c r="F13" s="137">
        <v>0</v>
      </c>
    </row>
    <row r="14" spans="1:6" x14ac:dyDescent="0.25">
      <c r="A14" s="48" t="s">
        <v>21</v>
      </c>
      <c r="B14" s="137">
        <v>0</v>
      </c>
      <c r="C14" s="137">
        <v>0</v>
      </c>
      <c r="D14" s="48" t="s">
        <v>22</v>
      </c>
      <c r="E14" s="137">
        <v>0</v>
      </c>
      <c r="F14" s="137">
        <v>0</v>
      </c>
    </row>
    <row r="15" spans="1:6" x14ac:dyDescent="0.25">
      <c r="A15" s="48" t="s">
        <v>23</v>
      </c>
      <c r="B15" s="137">
        <v>0</v>
      </c>
      <c r="C15" s="137">
        <v>0</v>
      </c>
      <c r="D15" s="48" t="s">
        <v>24</v>
      </c>
      <c r="E15" s="137">
        <v>0</v>
      </c>
      <c r="F15" s="137">
        <v>0</v>
      </c>
    </row>
    <row r="16" spans="1:6" x14ac:dyDescent="0.25">
      <c r="A16" s="48" t="s">
        <v>25</v>
      </c>
      <c r="B16" s="137">
        <v>0</v>
      </c>
      <c r="C16" s="137">
        <v>0</v>
      </c>
      <c r="D16" s="48" t="s">
        <v>26</v>
      </c>
      <c r="E16" s="138">
        <v>222231.04000000001</v>
      </c>
      <c r="F16" s="138">
        <v>329599.31</v>
      </c>
    </row>
    <row r="17" spans="1:6" x14ac:dyDescent="0.25">
      <c r="A17" s="46" t="s">
        <v>27</v>
      </c>
      <c r="B17" s="137">
        <f>SUM(B18:B24)</f>
        <v>28088</v>
      </c>
      <c r="C17" s="137">
        <f>SUM(C18:C24)</f>
        <v>4608.8</v>
      </c>
      <c r="D17" s="48" t="s">
        <v>28</v>
      </c>
      <c r="E17" s="138">
        <v>0</v>
      </c>
      <c r="F17" s="138">
        <v>0</v>
      </c>
    </row>
    <row r="18" spans="1:6" x14ac:dyDescent="0.25">
      <c r="A18" s="48" t="s">
        <v>29</v>
      </c>
      <c r="B18" s="137">
        <v>0</v>
      </c>
      <c r="C18" s="137">
        <v>0</v>
      </c>
      <c r="D18" s="48" t="s">
        <v>30</v>
      </c>
      <c r="E18" s="138">
        <v>59.98</v>
      </c>
      <c r="F18" s="138">
        <v>60.01</v>
      </c>
    </row>
    <row r="19" spans="1:6" x14ac:dyDescent="0.25">
      <c r="A19" s="48" t="s">
        <v>31</v>
      </c>
      <c r="B19" s="137">
        <v>0</v>
      </c>
      <c r="C19" s="137">
        <v>0</v>
      </c>
      <c r="D19" s="46" t="s">
        <v>32</v>
      </c>
      <c r="E19" s="137">
        <f>SUM(E20:E22)</f>
        <v>0</v>
      </c>
      <c r="F19" s="137">
        <f>SUM(F20:F22)</f>
        <v>0</v>
      </c>
    </row>
    <row r="20" spans="1:6" x14ac:dyDescent="0.25">
      <c r="A20" s="48" t="s">
        <v>33</v>
      </c>
      <c r="B20" s="138">
        <v>0</v>
      </c>
      <c r="C20" s="138">
        <v>608.79999999999995</v>
      </c>
      <c r="D20" s="48" t="s">
        <v>34</v>
      </c>
      <c r="E20" s="137">
        <v>0</v>
      </c>
      <c r="F20" s="137">
        <v>0</v>
      </c>
    </row>
    <row r="21" spans="1:6" x14ac:dyDescent="0.25">
      <c r="A21" s="48" t="s">
        <v>35</v>
      </c>
      <c r="B21" s="138">
        <v>0</v>
      </c>
      <c r="C21" s="138">
        <v>0</v>
      </c>
      <c r="D21" s="48" t="s">
        <v>36</v>
      </c>
      <c r="E21" s="137">
        <v>0</v>
      </c>
      <c r="F21" s="137">
        <v>0</v>
      </c>
    </row>
    <row r="22" spans="1:6" x14ac:dyDescent="0.25">
      <c r="A22" s="48" t="s">
        <v>37</v>
      </c>
      <c r="B22" s="138">
        <v>26000</v>
      </c>
      <c r="C22" s="138">
        <v>4000</v>
      </c>
      <c r="D22" s="48" t="s">
        <v>38</v>
      </c>
      <c r="E22" s="137">
        <v>0</v>
      </c>
      <c r="F22" s="137">
        <v>0</v>
      </c>
    </row>
    <row r="23" spans="1:6" x14ac:dyDescent="0.25">
      <c r="A23" s="48" t="s">
        <v>39</v>
      </c>
      <c r="B23" s="137">
        <v>0</v>
      </c>
      <c r="C23" s="137">
        <v>0</v>
      </c>
      <c r="D23" s="46" t="s">
        <v>40</v>
      </c>
      <c r="E23" s="137">
        <f>E24+E25</f>
        <v>0</v>
      </c>
      <c r="F23" s="137">
        <f>F24+F25</f>
        <v>0</v>
      </c>
    </row>
    <row r="24" spans="1:6" x14ac:dyDescent="0.25">
      <c r="A24" s="48" t="s">
        <v>41</v>
      </c>
      <c r="B24" s="137">
        <v>2088</v>
      </c>
      <c r="C24" s="137">
        <v>0</v>
      </c>
      <c r="D24" s="48" t="s">
        <v>42</v>
      </c>
      <c r="E24" s="137">
        <v>0</v>
      </c>
      <c r="F24" s="137">
        <v>0</v>
      </c>
    </row>
    <row r="25" spans="1:6" x14ac:dyDescent="0.25">
      <c r="A25" s="46" t="s">
        <v>43</v>
      </c>
      <c r="B25" s="137">
        <f>SUM(B26:B30)</f>
        <v>0</v>
      </c>
      <c r="C25" s="137">
        <f>SUM(C26:C30)</f>
        <v>0</v>
      </c>
      <c r="D25" s="48" t="s">
        <v>44</v>
      </c>
      <c r="E25" s="137">
        <v>0</v>
      </c>
      <c r="F25" s="137">
        <v>0</v>
      </c>
    </row>
    <row r="26" spans="1:6" x14ac:dyDescent="0.25">
      <c r="A26" s="48" t="s">
        <v>45</v>
      </c>
      <c r="B26" s="137">
        <v>0</v>
      </c>
      <c r="C26" s="137">
        <v>0</v>
      </c>
      <c r="D26" s="46" t="s">
        <v>46</v>
      </c>
      <c r="E26" s="137">
        <v>0</v>
      </c>
      <c r="F26" s="137">
        <v>0</v>
      </c>
    </row>
    <row r="27" spans="1:6" x14ac:dyDescent="0.25">
      <c r="A27" s="48" t="s">
        <v>47</v>
      </c>
      <c r="B27" s="137">
        <v>0</v>
      </c>
      <c r="C27" s="137">
        <v>0</v>
      </c>
      <c r="D27" s="46" t="s">
        <v>48</v>
      </c>
      <c r="E27" s="137">
        <f>SUM(E28:E30)</f>
        <v>0</v>
      </c>
      <c r="F27" s="137">
        <f>SUM(F28:F30)</f>
        <v>53028</v>
      </c>
    </row>
    <row r="28" spans="1:6" x14ac:dyDescent="0.25">
      <c r="A28" s="48" t="s">
        <v>49</v>
      </c>
      <c r="B28" s="137">
        <v>0</v>
      </c>
      <c r="C28" s="137">
        <v>0</v>
      </c>
      <c r="D28" s="48" t="s">
        <v>50</v>
      </c>
      <c r="E28" s="137">
        <v>0</v>
      </c>
      <c r="F28" s="137">
        <v>0</v>
      </c>
    </row>
    <row r="29" spans="1:6" x14ac:dyDescent="0.25">
      <c r="A29" s="48" t="s">
        <v>51</v>
      </c>
      <c r="B29" s="137">
        <v>0</v>
      </c>
      <c r="C29" s="137">
        <v>0</v>
      </c>
      <c r="D29" s="48" t="s">
        <v>52</v>
      </c>
      <c r="E29" s="137">
        <v>0</v>
      </c>
      <c r="F29" s="137">
        <v>0</v>
      </c>
    </row>
    <row r="30" spans="1:6" x14ac:dyDescent="0.25">
      <c r="A30" s="48" t="s">
        <v>53</v>
      </c>
      <c r="B30" s="137">
        <v>0</v>
      </c>
      <c r="C30" s="137">
        <v>0</v>
      </c>
      <c r="D30" s="48" t="s">
        <v>54</v>
      </c>
      <c r="E30" s="137">
        <v>0</v>
      </c>
      <c r="F30" s="137">
        <v>53028</v>
      </c>
    </row>
    <row r="31" spans="1:6" x14ac:dyDescent="0.25">
      <c r="A31" s="46" t="s">
        <v>55</v>
      </c>
      <c r="B31" s="137">
        <f>SUM(B32:B36)</f>
        <v>199416.67</v>
      </c>
      <c r="C31" s="137">
        <f>SUM(C32:C36)</f>
        <v>337400.22</v>
      </c>
      <c r="D31" s="46" t="s">
        <v>56</v>
      </c>
      <c r="E31" s="137">
        <f>SUM(E32:E37)</f>
        <v>0</v>
      </c>
      <c r="F31" s="137">
        <f>SUM(F32:F37)</f>
        <v>0</v>
      </c>
    </row>
    <row r="32" spans="1:6" x14ac:dyDescent="0.25">
      <c r="A32" s="48" t="s">
        <v>57</v>
      </c>
      <c r="B32" s="138">
        <v>199416.67</v>
      </c>
      <c r="C32" s="138">
        <v>337400.22</v>
      </c>
      <c r="D32" s="48" t="s">
        <v>58</v>
      </c>
      <c r="E32" s="137">
        <v>0</v>
      </c>
      <c r="F32" s="137">
        <v>0</v>
      </c>
    </row>
    <row r="33" spans="1:6" ht="14.45" customHeight="1" x14ac:dyDescent="0.25">
      <c r="A33" s="48" t="s">
        <v>59</v>
      </c>
      <c r="B33" s="137">
        <v>0</v>
      </c>
      <c r="C33" s="137">
        <v>0</v>
      </c>
      <c r="D33" s="48" t="s">
        <v>60</v>
      </c>
      <c r="E33" s="137">
        <v>0</v>
      </c>
      <c r="F33" s="137">
        <v>0</v>
      </c>
    </row>
    <row r="34" spans="1:6" ht="14.45" customHeight="1" x14ac:dyDescent="0.25">
      <c r="A34" s="48" t="s">
        <v>61</v>
      </c>
      <c r="B34" s="137">
        <v>0</v>
      </c>
      <c r="C34" s="137">
        <v>0</v>
      </c>
      <c r="D34" s="48" t="s">
        <v>62</v>
      </c>
      <c r="E34" s="137">
        <v>0</v>
      </c>
      <c r="F34" s="137">
        <v>0</v>
      </c>
    </row>
    <row r="35" spans="1:6" ht="14.45" customHeight="1" x14ac:dyDescent="0.25">
      <c r="A35" s="48" t="s">
        <v>63</v>
      </c>
      <c r="B35" s="137">
        <v>0</v>
      </c>
      <c r="C35" s="137">
        <v>0</v>
      </c>
      <c r="D35" s="48" t="s">
        <v>64</v>
      </c>
      <c r="E35" s="137">
        <v>0</v>
      </c>
      <c r="F35" s="137">
        <v>0</v>
      </c>
    </row>
    <row r="36" spans="1:6" ht="14.45" customHeight="1" x14ac:dyDescent="0.25">
      <c r="A36" s="48" t="s">
        <v>65</v>
      </c>
      <c r="B36" s="137">
        <v>0</v>
      </c>
      <c r="C36" s="137">
        <v>0</v>
      </c>
      <c r="D36" s="48" t="s">
        <v>66</v>
      </c>
      <c r="E36" s="137">
        <v>0</v>
      </c>
      <c r="F36" s="137">
        <v>0</v>
      </c>
    </row>
    <row r="37" spans="1:6" ht="14.45" customHeight="1" x14ac:dyDescent="0.25">
      <c r="A37" s="46" t="s">
        <v>67</v>
      </c>
      <c r="B37" s="137">
        <v>0</v>
      </c>
      <c r="C37" s="137">
        <v>0</v>
      </c>
      <c r="D37" s="48" t="s">
        <v>68</v>
      </c>
      <c r="E37" s="137">
        <v>0</v>
      </c>
      <c r="F37" s="137">
        <v>0</v>
      </c>
    </row>
    <row r="38" spans="1:6" x14ac:dyDescent="0.25">
      <c r="A38" s="46" t="s">
        <v>69</v>
      </c>
      <c r="B38" s="137">
        <f>SUM(B39:B40)</f>
        <v>0</v>
      </c>
      <c r="C38" s="137">
        <f>SUM(C39:C40)</f>
        <v>0</v>
      </c>
      <c r="D38" s="46" t="s">
        <v>70</v>
      </c>
      <c r="E38" s="137">
        <f>SUM(E39:E41)</f>
        <v>0</v>
      </c>
      <c r="F38" s="137">
        <f>SUM(F39:F41)</f>
        <v>0</v>
      </c>
    </row>
    <row r="39" spans="1:6" x14ac:dyDescent="0.25">
      <c r="A39" s="48" t="s">
        <v>71</v>
      </c>
      <c r="B39" s="137">
        <v>0</v>
      </c>
      <c r="C39" s="137">
        <v>0</v>
      </c>
      <c r="D39" s="48" t="s">
        <v>72</v>
      </c>
      <c r="E39" s="137">
        <v>0</v>
      </c>
      <c r="F39" s="137">
        <v>0</v>
      </c>
    </row>
    <row r="40" spans="1:6" x14ac:dyDescent="0.25">
      <c r="A40" s="48" t="s">
        <v>73</v>
      </c>
      <c r="B40" s="137">
        <v>0</v>
      </c>
      <c r="C40" s="137">
        <v>0</v>
      </c>
      <c r="D40" s="48" t="s">
        <v>74</v>
      </c>
      <c r="E40" s="137">
        <v>0</v>
      </c>
      <c r="F40" s="137">
        <v>0</v>
      </c>
    </row>
    <row r="41" spans="1:6" x14ac:dyDescent="0.25">
      <c r="A41" s="46" t="s">
        <v>75</v>
      </c>
      <c r="B41" s="137">
        <f>SUM(B42:B45)</f>
        <v>0</v>
      </c>
      <c r="C41" s="137">
        <f>SUM(C42:C45)</f>
        <v>0</v>
      </c>
      <c r="D41" s="48" t="s">
        <v>76</v>
      </c>
      <c r="E41" s="137">
        <v>0</v>
      </c>
      <c r="F41" s="137">
        <v>0</v>
      </c>
    </row>
    <row r="42" spans="1:6" x14ac:dyDescent="0.25">
      <c r="A42" s="48" t="s">
        <v>77</v>
      </c>
      <c r="B42" s="137">
        <v>0</v>
      </c>
      <c r="C42" s="137">
        <v>0</v>
      </c>
      <c r="D42" s="46" t="s">
        <v>78</v>
      </c>
      <c r="E42" s="137">
        <f>SUM(E43:E45)</f>
        <v>0</v>
      </c>
      <c r="F42" s="137">
        <f>SUM(F43:F45)</f>
        <v>0</v>
      </c>
    </row>
    <row r="43" spans="1:6" x14ac:dyDescent="0.25">
      <c r="A43" s="48" t="s">
        <v>79</v>
      </c>
      <c r="B43" s="137">
        <v>0</v>
      </c>
      <c r="C43" s="137">
        <v>0</v>
      </c>
      <c r="D43" s="48" t="s">
        <v>80</v>
      </c>
      <c r="E43" s="137">
        <v>0</v>
      </c>
      <c r="F43" s="137">
        <v>0</v>
      </c>
    </row>
    <row r="44" spans="1:6" x14ac:dyDescent="0.25">
      <c r="A44" s="48" t="s">
        <v>81</v>
      </c>
      <c r="B44" s="137">
        <v>0</v>
      </c>
      <c r="C44" s="137">
        <v>0</v>
      </c>
      <c r="D44" s="48" t="s">
        <v>82</v>
      </c>
      <c r="E44" s="137">
        <v>0</v>
      </c>
      <c r="F44" s="137">
        <v>0</v>
      </c>
    </row>
    <row r="45" spans="1:6" x14ac:dyDescent="0.25">
      <c r="A45" s="48" t="s">
        <v>83</v>
      </c>
      <c r="B45" s="137">
        <v>0</v>
      </c>
      <c r="C45" s="137">
        <v>0</v>
      </c>
      <c r="D45" s="48" t="s">
        <v>84</v>
      </c>
      <c r="E45" s="137">
        <v>0</v>
      </c>
      <c r="F45" s="137">
        <v>0</v>
      </c>
    </row>
    <row r="46" spans="1:6" x14ac:dyDescent="0.25">
      <c r="A46" s="45"/>
      <c r="B46" s="139"/>
      <c r="C46" s="139"/>
      <c r="D46" s="45"/>
      <c r="E46" s="139"/>
      <c r="F46" s="139"/>
    </row>
    <row r="47" spans="1:6" x14ac:dyDescent="0.25">
      <c r="A47" s="3" t="s">
        <v>85</v>
      </c>
      <c r="B47" s="136">
        <f>B9+B17+B25+B31+B37+B38+B41</f>
        <v>23740530.860000003</v>
      </c>
      <c r="C47" s="136">
        <f>C9+C17+C25+C31+C37+C38+C41</f>
        <v>22039383.890000001</v>
      </c>
      <c r="D47" s="2" t="s">
        <v>86</v>
      </c>
      <c r="E47" s="136">
        <f>E9+E19+E23+E26+E27+E31+E38+E42</f>
        <v>222291.02000000002</v>
      </c>
      <c r="F47" s="136">
        <f>F9+F19+F23+F26+F27+F31+F38+F42</f>
        <v>607633.12</v>
      </c>
    </row>
    <row r="48" spans="1:6" x14ac:dyDescent="0.25">
      <c r="A48" s="45"/>
      <c r="B48" s="139"/>
      <c r="C48" s="139"/>
      <c r="D48" s="45"/>
      <c r="E48" s="139"/>
      <c r="F48" s="139"/>
    </row>
    <row r="49" spans="1:6" x14ac:dyDescent="0.25">
      <c r="A49" s="2" t="s">
        <v>87</v>
      </c>
      <c r="B49" s="139"/>
      <c r="C49" s="139"/>
      <c r="D49" s="2" t="s">
        <v>88</v>
      </c>
      <c r="E49" s="139"/>
      <c r="F49" s="139"/>
    </row>
    <row r="50" spans="1:6" x14ac:dyDescent="0.25">
      <c r="A50" s="46" t="s">
        <v>89</v>
      </c>
      <c r="B50" s="138">
        <v>0</v>
      </c>
      <c r="C50" s="138">
        <v>0</v>
      </c>
      <c r="D50" s="46" t="s">
        <v>90</v>
      </c>
      <c r="E50" s="137">
        <v>0</v>
      </c>
      <c r="F50" s="137">
        <v>0</v>
      </c>
    </row>
    <row r="51" spans="1:6" x14ac:dyDescent="0.25">
      <c r="A51" s="46" t="s">
        <v>91</v>
      </c>
      <c r="B51" s="138">
        <v>0</v>
      </c>
      <c r="C51" s="138">
        <v>0</v>
      </c>
      <c r="D51" s="46" t="s">
        <v>92</v>
      </c>
      <c r="E51" s="137">
        <v>0</v>
      </c>
      <c r="F51" s="137">
        <v>0</v>
      </c>
    </row>
    <row r="52" spans="1:6" x14ac:dyDescent="0.25">
      <c r="A52" s="46" t="s">
        <v>93</v>
      </c>
      <c r="B52" s="138">
        <v>6123718.7999999998</v>
      </c>
      <c r="C52" s="138">
        <v>6123718.7999999998</v>
      </c>
      <c r="D52" s="46" t="s">
        <v>94</v>
      </c>
      <c r="E52" s="137">
        <v>0</v>
      </c>
      <c r="F52" s="137">
        <v>0</v>
      </c>
    </row>
    <row r="53" spans="1:6" x14ac:dyDescent="0.25">
      <c r="A53" s="46" t="s">
        <v>95</v>
      </c>
      <c r="B53" s="138">
        <v>7717860.2699999996</v>
      </c>
      <c r="C53" s="138">
        <v>5318040.1100000003</v>
      </c>
      <c r="D53" s="46" t="s">
        <v>96</v>
      </c>
      <c r="E53" s="137">
        <v>0</v>
      </c>
      <c r="F53" s="137">
        <v>0</v>
      </c>
    </row>
    <row r="54" spans="1:6" x14ac:dyDescent="0.25">
      <c r="A54" s="46" t="s">
        <v>97</v>
      </c>
      <c r="B54" s="138">
        <v>0</v>
      </c>
      <c r="C54" s="138">
        <v>0</v>
      </c>
      <c r="D54" s="46" t="s">
        <v>98</v>
      </c>
      <c r="E54" s="137">
        <v>0</v>
      </c>
      <c r="F54" s="137">
        <v>0</v>
      </c>
    </row>
    <row r="55" spans="1:6" x14ac:dyDescent="0.25">
      <c r="A55" s="46" t="s">
        <v>99</v>
      </c>
      <c r="B55" s="138">
        <v>-5654127.4500000002</v>
      </c>
      <c r="C55" s="138">
        <v>-5654127.4500000002</v>
      </c>
      <c r="D55" s="50" t="s">
        <v>100</v>
      </c>
      <c r="E55" s="138">
        <v>3695393.35</v>
      </c>
      <c r="F55" s="138">
        <v>3452488.42</v>
      </c>
    </row>
    <row r="56" spans="1:6" x14ac:dyDescent="0.25">
      <c r="A56" s="46" t="s">
        <v>101</v>
      </c>
      <c r="B56" s="138">
        <v>2110171.0699999998</v>
      </c>
      <c r="C56" s="138">
        <v>1867266.14</v>
      </c>
      <c r="D56" s="45"/>
      <c r="E56" s="139"/>
      <c r="F56" s="139"/>
    </row>
    <row r="57" spans="1:6" x14ac:dyDescent="0.25">
      <c r="A57" s="46" t="s">
        <v>102</v>
      </c>
      <c r="B57" s="137">
        <v>0</v>
      </c>
      <c r="C57" s="137">
        <v>0</v>
      </c>
      <c r="D57" s="2" t="s">
        <v>103</v>
      </c>
      <c r="E57" s="136">
        <f>SUM(E50:E55)</f>
        <v>3695393.35</v>
      </c>
      <c r="F57" s="136">
        <f>SUM(F50:F55)</f>
        <v>3452488.42</v>
      </c>
    </row>
    <row r="58" spans="1:6" x14ac:dyDescent="0.25">
      <c r="A58" s="46" t="s">
        <v>104</v>
      </c>
      <c r="B58" s="137">
        <v>0</v>
      </c>
      <c r="C58" s="137">
        <v>0</v>
      </c>
      <c r="D58" s="45"/>
      <c r="E58" s="139"/>
      <c r="F58" s="139"/>
    </row>
    <row r="59" spans="1:6" x14ac:dyDescent="0.25">
      <c r="A59" s="45"/>
      <c r="B59" s="139"/>
      <c r="C59" s="139"/>
      <c r="D59" s="2" t="s">
        <v>105</v>
      </c>
      <c r="E59" s="136">
        <f>E47+E57</f>
        <v>3917684.37</v>
      </c>
      <c r="F59" s="136">
        <f>F47+F57</f>
        <v>4060121.54</v>
      </c>
    </row>
    <row r="60" spans="1:6" x14ac:dyDescent="0.25">
      <c r="A60" s="3" t="s">
        <v>106</v>
      </c>
      <c r="B60" s="136">
        <f>SUM(B50:B58)</f>
        <v>10297622.689999999</v>
      </c>
      <c r="C60" s="136">
        <f>SUM(C50:C58)</f>
        <v>7654897.5999999996</v>
      </c>
      <c r="D60" s="45"/>
      <c r="E60" s="139"/>
      <c r="F60" s="139"/>
    </row>
    <row r="61" spans="1:6" x14ac:dyDescent="0.25">
      <c r="A61" s="45"/>
      <c r="B61" s="139"/>
      <c r="C61" s="139"/>
      <c r="D61" s="51" t="s">
        <v>107</v>
      </c>
      <c r="E61" s="139"/>
      <c r="F61" s="139"/>
    </row>
    <row r="62" spans="1:6" x14ac:dyDescent="0.25">
      <c r="A62" s="3" t="s">
        <v>108</v>
      </c>
      <c r="B62" s="136">
        <f>SUM(B47+B60)</f>
        <v>34038153.550000004</v>
      </c>
      <c r="C62" s="136">
        <f>SUM(C47+C60)</f>
        <v>29694281.490000002</v>
      </c>
      <c r="D62" s="45"/>
      <c r="E62" s="139"/>
      <c r="F62" s="139"/>
    </row>
    <row r="63" spans="1:6" x14ac:dyDescent="0.25">
      <c r="A63" s="45"/>
      <c r="B63" s="45"/>
      <c r="C63" s="45"/>
      <c r="D63" s="52" t="s">
        <v>109</v>
      </c>
      <c r="E63" s="137">
        <f>SUM(E64:E66)</f>
        <v>1863567.28</v>
      </c>
      <c r="F63" s="137">
        <f>SUM(F64:F66)</f>
        <v>1863567.28</v>
      </c>
    </row>
    <row r="64" spans="1:6" x14ac:dyDescent="0.25">
      <c r="A64" s="45"/>
      <c r="B64" s="45"/>
      <c r="C64" s="45"/>
      <c r="D64" s="46" t="s">
        <v>110</v>
      </c>
      <c r="E64" s="137">
        <v>0</v>
      </c>
      <c r="F64" s="137">
        <v>0</v>
      </c>
    </row>
    <row r="65" spans="1:6" x14ac:dyDescent="0.25">
      <c r="A65" s="45"/>
      <c r="B65" s="45"/>
      <c r="C65" s="45"/>
      <c r="D65" s="50" t="s">
        <v>111</v>
      </c>
      <c r="E65" s="138">
        <v>1657375</v>
      </c>
      <c r="F65" s="138">
        <v>1657375</v>
      </c>
    </row>
    <row r="66" spans="1:6" x14ac:dyDescent="0.25">
      <c r="A66" s="45"/>
      <c r="B66" s="45"/>
      <c r="C66" s="45"/>
      <c r="D66" s="46" t="s">
        <v>112</v>
      </c>
      <c r="E66" s="138">
        <v>206192.28</v>
      </c>
      <c r="F66" s="138">
        <v>206192.28</v>
      </c>
    </row>
    <row r="67" spans="1:6" x14ac:dyDescent="0.25">
      <c r="A67" s="45"/>
      <c r="B67" s="45"/>
      <c r="C67" s="45"/>
      <c r="D67" s="45"/>
      <c r="E67" s="139"/>
      <c r="F67" s="139"/>
    </row>
    <row r="68" spans="1:6" x14ac:dyDescent="0.25">
      <c r="A68" s="45"/>
      <c r="B68" s="45"/>
      <c r="C68" s="45"/>
      <c r="D68" s="52" t="s">
        <v>113</v>
      </c>
      <c r="E68" s="137">
        <f>SUM(E69:E73)</f>
        <v>28256901.900000002</v>
      </c>
      <c r="F68" s="137">
        <f>SUM(F69:F73)</f>
        <v>23770592.670000002</v>
      </c>
    </row>
    <row r="69" spans="1:6" x14ac:dyDescent="0.25">
      <c r="A69" s="53"/>
      <c r="B69" s="45"/>
      <c r="C69" s="45"/>
      <c r="D69" s="46" t="s">
        <v>114</v>
      </c>
      <c r="E69" s="138">
        <v>4486309.2300000004</v>
      </c>
      <c r="F69" s="138">
        <v>10864434.199999999</v>
      </c>
    </row>
    <row r="70" spans="1:6" x14ac:dyDescent="0.25">
      <c r="A70" s="53"/>
      <c r="B70" s="45"/>
      <c r="C70" s="45"/>
      <c r="D70" s="46" t="s">
        <v>115</v>
      </c>
      <c r="E70" s="138">
        <v>19738889.030000001</v>
      </c>
      <c r="F70" s="138">
        <v>8874454.8300000001</v>
      </c>
    </row>
    <row r="71" spans="1:6" x14ac:dyDescent="0.25">
      <c r="A71" s="53"/>
      <c r="B71" s="45"/>
      <c r="C71" s="45"/>
      <c r="D71" s="46" t="s">
        <v>116</v>
      </c>
      <c r="E71" s="138">
        <v>0</v>
      </c>
      <c r="F71" s="138">
        <v>0</v>
      </c>
    </row>
    <row r="72" spans="1:6" x14ac:dyDescent="0.25">
      <c r="A72" s="53"/>
      <c r="B72" s="45"/>
      <c r="C72" s="45"/>
      <c r="D72" s="46" t="s">
        <v>117</v>
      </c>
      <c r="E72" s="138">
        <v>4031703.64</v>
      </c>
      <c r="F72" s="138">
        <v>4031703.64</v>
      </c>
    </row>
    <row r="73" spans="1:6" x14ac:dyDescent="0.25">
      <c r="A73" s="53"/>
      <c r="B73" s="45"/>
      <c r="C73" s="45"/>
      <c r="D73" s="46" t="s">
        <v>118</v>
      </c>
      <c r="E73" s="137">
        <v>0</v>
      </c>
      <c r="F73" s="137">
        <v>0</v>
      </c>
    </row>
    <row r="74" spans="1:6" x14ac:dyDescent="0.25">
      <c r="A74" s="53"/>
      <c r="B74" s="45"/>
      <c r="C74" s="45"/>
      <c r="D74" s="45"/>
      <c r="E74" s="139"/>
      <c r="F74" s="139"/>
    </row>
    <row r="75" spans="1:6" x14ac:dyDescent="0.25">
      <c r="A75" s="53"/>
      <c r="B75" s="45"/>
      <c r="C75" s="45"/>
      <c r="D75" s="52" t="s">
        <v>119</v>
      </c>
      <c r="E75" s="137">
        <f>E76+E77</f>
        <v>0</v>
      </c>
      <c r="F75" s="137">
        <f>F76+F77</f>
        <v>0</v>
      </c>
    </row>
    <row r="76" spans="1:6" x14ac:dyDescent="0.25">
      <c r="A76" s="53"/>
      <c r="B76" s="45"/>
      <c r="C76" s="45"/>
      <c r="D76" s="46" t="s">
        <v>120</v>
      </c>
      <c r="E76" s="137">
        <v>0</v>
      </c>
      <c r="F76" s="137">
        <v>0</v>
      </c>
    </row>
    <row r="77" spans="1:6" x14ac:dyDescent="0.25">
      <c r="A77" s="53"/>
      <c r="B77" s="45"/>
      <c r="C77" s="45"/>
      <c r="D77" s="46" t="s">
        <v>121</v>
      </c>
      <c r="E77" s="137">
        <v>0</v>
      </c>
      <c r="F77" s="137">
        <v>0</v>
      </c>
    </row>
    <row r="78" spans="1:6" x14ac:dyDescent="0.25">
      <c r="A78" s="53"/>
      <c r="B78" s="45"/>
      <c r="C78" s="45"/>
      <c r="D78" s="45"/>
      <c r="E78" s="139"/>
      <c r="F78" s="139"/>
    </row>
    <row r="79" spans="1:6" x14ac:dyDescent="0.25">
      <c r="A79" s="53"/>
      <c r="B79" s="45"/>
      <c r="C79" s="45"/>
      <c r="D79" s="2" t="s">
        <v>122</v>
      </c>
      <c r="E79" s="136">
        <f>E63+E68+E75</f>
        <v>30120469.180000003</v>
      </c>
      <c r="F79" s="136">
        <f>F63+F68+F75</f>
        <v>25634159.950000003</v>
      </c>
    </row>
    <row r="80" spans="1:6" x14ac:dyDescent="0.25">
      <c r="A80" s="53"/>
      <c r="B80" s="45"/>
      <c r="C80" s="45"/>
      <c r="D80" s="45"/>
      <c r="E80" s="139"/>
      <c r="F80" s="139"/>
    </row>
    <row r="81" spans="1:6" x14ac:dyDescent="0.25">
      <c r="A81" s="53"/>
      <c r="B81" s="45"/>
      <c r="C81" s="45"/>
      <c r="D81" s="2" t="s">
        <v>123</v>
      </c>
      <c r="E81" s="136">
        <f>E59+E79</f>
        <v>34038153.550000004</v>
      </c>
      <c r="F81" s="136">
        <f>F59+F79</f>
        <v>29694281.490000002</v>
      </c>
    </row>
    <row r="82" spans="1:6" x14ac:dyDescent="0.25">
      <c r="A82" s="54"/>
      <c r="B82" s="55"/>
      <c r="C82" s="55"/>
      <c r="D82" s="55"/>
      <c r="E82" s="140"/>
      <c r="F82" s="140"/>
    </row>
    <row r="83" spans="1:6" x14ac:dyDescent="0.25">
      <c r="E83" s="141"/>
      <c r="F83" s="141"/>
    </row>
    <row r="84" spans="1:6" x14ac:dyDescent="0.25">
      <c r="E84" s="142"/>
      <c r="F84" s="142"/>
    </row>
    <row r="85" spans="1:6" x14ac:dyDescent="0.25">
      <c r="E85" s="142"/>
      <c r="F85" s="142"/>
    </row>
    <row r="86" spans="1:6" x14ac:dyDescent="0.25">
      <c r="E86" s="142"/>
      <c r="F86" s="142"/>
    </row>
    <row r="87" spans="1:6" x14ac:dyDescent="0.25">
      <c r="E87" s="142"/>
      <c r="F87" s="142"/>
    </row>
    <row r="88" spans="1:6" x14ac:dyDescent="0.25">
      <c r="E88" s="142"/>
      <c r="F88" s="142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B33:C49 B57:C62 B9:C10 B12:C19 B23:C31 E19:F45 E9:F15 E73:F81 E50:F54 E56:F64 E67:F68 E47:F4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69" t="s">
        <v>445</v>
      </c>
      <c r="B1" s="169"/>
      <c r="C1" s="169"/>
      <c r="D1" s="169"/>
      <c r="E1" s="169"/>
      <c r="F1" s="169"/>
      <c r="G1" s="169"/>
    </row>
    <row r="2" spans="1:7" x14ac:dyDescent="0.25">
      <c r="A2" s="124" t="str">
        <f>'Formato 1'!A2</f>
        <v xml:space="preserve"> Sistema para el Desarrollo Integral de la Familia de Guanajuato, Gto.</v>
      </c>
      <c r="B2" s="125"/>
      <c r="C2" s="125"/>
      <c r="D2" s="125"/>
      <c r="E2" s="125"/>
      <c r="F2" s="125"/>
      <c r="G2" s="126"/>
    </row>
    <row r="3" spans="1:7" x14ac:dyDescent="0.25">
      <c r="A3" s="127" t="s">
        <v>446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447</v>
      </c>
      <c r="B5" s="128"/>
      <c r="C5" s="128"/>
      <c r="D5" s="128"/>
      <c r="E5" s="128"/>
      <c r="F5" s="128"/>
      <c r="G5" s="129"/>
    </row>
    <row r="6" spans="1:7" x14ac:dyDescent="0.25">
      <c r="A6" s="167" t="s">
        <v>471</v>
      </c>
      <c r="B6" s="36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25">
      <c r="A7" s="168"/>
      <c r="B7" s="70" t="s">
        <v>525</v>
      </c>
      <c r="C7" s="168"/>
      <c r="D7" s="168"/>
      <c r="E7" s="168"/>
      <c r="F7" s="168"/>
      <c r="G7" s="168"/>
    </row>
    <row r="8" spans="1:7" ht="30" x14ac:dyDescent="0.25">
      <c r="A8" s="71" t="s">
        <v>472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526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527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528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529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530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473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531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532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533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474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534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535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0" t="s">
        <v>457</v>
      </c>
      <c r="B1" s="170"/>
      <c r="C1" s="170"/>
      <c r="D1" s="170"/>
      <c r="E1" s="170"/>
      <c r="F1" s="170"/>
      <c r="G1" s="170"/>
    </row>
    <row r="2" spans="1:7" x14ac:dyDescent="0.25">
      <c r="A2" s="124" t="str">
        <f>'Formato 1'!A2</f>
        <v xml:space="preserve"> Sistema para el Desarrollo Integral de la Familia de Guanajuato, Gto.</v>
      </c>
      <c r="B2" s="125"/>
      <c r="C2" s="125"/>
      <c r="D2" s="125"/>
      <c r="E2" s="125"/>
      <c r="F2" s="125"/>
      <c r="G2" s="126"/>
    </row>
    <row r="3" spans="1:7" x14ac:dyDescent="0.25">
      <c r="A3" s="109" t="s">
        <v>458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447</v>
      </c>
      <c r="B5" s="110"/>
      <c r="C5" s="110"/>
      <c r="D5" s="110"/>
      <c r="E5" s="110"/>
      <c r="F5" s="110"/>
      <c r="G5" s="111"/>
    </row>
    <row r="6" spans="1:7" x14ac:dyDescent="0.25">
      <c r="A6" s="171" t="s">
        <v>536</v>
      </c>
      <c r="B6" s="36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25">
      <c r="A7" s="172"/>
      <c r="B7" s="37" t="s">
        <v>525</v>
      </c>
      <c r="C7" s="168"/>
      <c r="D7" s="168"/>
      <c r="E7" s="168"/>
      <c r="F7" s="168"/>
      <c r="G7" s="168"/>
    </row>
    <row r="8" spans="1:7" x14ac:dyDescent="0.25">
      <c r="A8" s="26" t="s">
        <v>459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537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538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465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466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537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538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539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467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465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468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0" t="s">
        <v>469</v>
      </c>
      <c r="B1" s="170"/>
      <c r="C1" s="170"/>
      <c r="D1" s="170"/>
      <c r="E1" s="170"/>
      <c r="F1" s="170"/>
      <c r="G1" s="170"/>
    </row>
    <row r="2" spans="1:7" x14ac:dyDescent="0.25">
      <c r="A2" s="124" t="str">
        <f>'Formato 1'!A2</f>
        <v xml:space="preserve"> Sistema para el Desarrollo Integral de la Familia de Guanajuato, Gto.</v>
      </c>
      <c r="B2" s="125"/>
      <c r="C2" s="125"/>
      <c r="D2" s="125"/>
      <c r="E2" s="125"/>
      <c r="F2" s="125"/>
      <c r="G2" s="126"/>
    </row>
    <row r="3" spans="1:7" x14ac:dyDescent="0.25">
      <c r="A3" s="109" t="s">
        <v>470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74" t="s">
        <v>471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6">
        <f>+F5+1</f>
        <v>2022</v>
      </c>
    </row>
    <row r="6" spans="1:7" ht="32.25" x14ac:dyDescent="0.25">
      <c r="A6" s="160"/>
      <c r="B6" s="176"/>
      <c r="C6" s="176"/>
      <c r="D6" s="176"/>
      <c r="E6" s="176"/>
      <c r="F6" s="176"/>
      <c r="G6" s="37" t="s">
        <v>540</v>
      </c>
    </row>
    <row r="7" spans="1:7" x14ac:dyDescent="0.25">
      <c r="A7" s="62" t="s">
        <v>472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541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449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543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450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451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545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452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546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473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548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454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550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474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475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551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456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73" t="s">
        <v>552</v>
      </c>
      <c r="B39" s="173"/>
      <c r="C39" s="173"/>
      <c r="D39" s="173"/>
      <c r="E39" s="173"/>
      <c r="F39" s="173"/>
      <c r="G39" s="173"/>
    </row>
    <row r="40" spans="1:7" x14ac:dyDescent="0.25">
      <c r="A40" s="173" t="s">
        <v>553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0" t="s">
        <v>476</v>
      </c>
      <c r="B1" s="170"/>
      <c r="C1" s="170"/>
      <c r="D1" s="170"/>
      <c r="E1" s="170"/>
      <c r="F1" s="170"/>
      <c r="G1" s="170"/>
    </row>
    <row r="2" spans="1:7" x14ac:dyDescent="0.25">
      <c r="A2" s="124" t="str">
        <f>'Formato 1'!A2</f>
        <v xml:space="preserve"> Sistema para el Desarrollo Integral de la Familia de Guanajuato, Gto.</v>
      </c>
      <c r="B2" s="125"/>
      <c r="C2" s="125"/>
      <c r="D2" s="125"/>
      <c r="E2" s="125"/>
      <c r="F2" s="125"/>
      <c r="G2" s="126"/>
    </row>
    <row r="3" spans="1:7" x14ac:dyDescent="0.25">
      <c r="A3" s="109" t="s">
        <v>477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77" t="s">
        <v>536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6">
        <v>2022</v>
      </c>
    </row>
    <row r="6" spans="1:7" ht="48.75" customHeight="1" x14ac:dyDescent="0.25">
      <c r="A6" s="178"/>
      <c r="B6" s="176"/>
      <c r="C6" s="176"/>
      <c r="D6" s="176"/>
      <c r="E6" s="176"/>
      <c r="F6" s="176"/>
      <c r="G6" s="37" t="s">
        <v>554</v>
      </c>
    </row>
    <row r="7" spans="1:7" x14ac:dyDescent="0.25">
      <c r="A7" s="26" t="s">
        <v>459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537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538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539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466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537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538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539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467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465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555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73" t="s">
        <v>552</v>
      </c>
      <c r="B32" s="173"/>
      <c r="C32" s="173"/>
      <c r="D32" s="173"/>
      <c r="E32" s="173"/>
      <c r="F32" s="173"/>
      <c r="G32" s="173"/>
    </row>
    <row r="33" spans="1:7" x14ac:dyDescent="0.25">
      <c r="A33" s="173" t="s">
        <v>553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79" t="s">
        <v>478</v>
      </c>
      <c r="B1" s="179"/>
      <c r="C1" s="179"/>
      <c r="D1" s="179"/>
      <c r="E1" s="179"/>
      <c r="F1" s="179"/>
    </row>
    <row r="2" spans="1:6" ht="20.100000000000001" customHeight="1" x14ac:dyDescent="0.25">
      <c r="A2" s="106" t="str">
        <f>'Formato 1'!A2</f>
        <v xml:space="preserve"> Sistema para el Desarrollo Integral de la Familia de Guanajuato, Gto.</v>
      </c>
      <c r="B2" s="130"/>
      <c r="C2" s="130"/>
      <c r="D2" s="130"/>
      <c r="E2" s="130"/>
      <c r="F2" s="131"/>
    </row>
    <row r="3" spans="1:6" ht="29.25" customHeight="1" x14ac:dyDescent="0.25">
      <c r="A3" s="132" t="s">
        <v>479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480</v>
      </c>
      <c r="C4" s="117" t="s">
        <v>481</v>
      </c>
      <c r="D4" s="117" t="s">
        <v>482</v>
      </c>
      <c r="E4" s="117" t="s">
        <v>483</v>
      </c>
      <c r="F4" s="117" t="s">
        <v>484</v>
      </c>
    </row>
    <row r="5" spans="1:6" ht="12.75" customHeight="1" x14ac:dyDescent="0.25">
      <c r="A5" s="18" t="s">
        <v>485</v>
      </c>
      <c r="B5" s="53"/>
      <c r="C5" s="53"/>
      <c r="D5" s="53"/>
      <c r="E5" s="53"/>
      <c r="F5" s="53"/>
    </row>
    <row r="6" spans="1:6" ht="30" x14ac:dyDescent="0.25">
      <c r="A6" s="59" t="s">
        <v>486</v>
      </c>
      <c r="B6" s="60"/>
      <c r="C6" s="60"/>
      <c r="D6" s="60"/>
      <c r="E6" s="60"/>
      <c r="F6" s="60"/>
    </row>
    <row r="7" spans="1:6" ht="15" x14ac:dyDescent="0.25">
      <c r="A7" s="59" t="s">
        <v>487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488</v>
      </c>
      <c r="B9" s="45"/>
      <c r="C9" s="45"/>
      <c r="D9" s="45"/>
      <c r="E9" s="45"/>
      <c r="F9" s="45"/>
    </row>
    <row r="10" spans="1:6" ht="15" x14ac:dyDescent="0.25">
      <c r="A10" s="59" t="s">
        <v>489</v>
      </c>
      <c r="B10" s="60"/>
      <c r="C10" s="60"/>
      <c r="D10" s="60"/>
      <c r="E10" s="60"/>
      <c r="F10" s="60"/>
    </row>
    <row r="11" spans="1:6" ht="15" x14ac:dyDescent="0.25">
      <c r="A11" s="79" t="s">
        <v>490</v>
      </c>
      <c r="B11" s="60"/>
      <c r="C11" s="60"/>
      <c r="D11" s="60"/>
      <c r="E11" s="60"/>
      <c r="F11" s="60"/>
    </row>
    <row r="12" spans="1:6" ht="15" x14ac:dyDescent="0.25">
      <c r="A12" s="79" t="s">
        <v>491</v>
      </c>
      <c r="B12" s="60"/>
      <c r="C12" s="60"/>
      <c r="D12" s="60"/>
      <c r="E12" s="60"/>
      <c r="F12" s="60"/>
    </row>
    <row r="13" spans="1:6" ht="15" x14ac:dyDescent="0.25">
      <c r="A13" s="79" t="s">
        <v>492</v>
      </c>
      <c r="B13" s="60"/>
      <c r="C13" s="60"/>
      <c r="D13" s="60"/>
      <c r="E13" s="60"/>
      <c r="F13" s="60"/>
    </row>
    <row r="14" spans="1:6" ht="15" x14ac:dyDescent="0.25">
      <c r="A14" s="59" t="s">
        <v>493</v>
      </c>
      <c r="B14" s="60"/>
      <c r="C14" s="60"/>
      <c r="D14" s="60"/>
      <c r="E14" s="60"/>
      <c r="F14" s="60"/>
    </row>
    <row r="15" spans="1:6" ht="15" x14ac:dyDescent="0.25">
      <c r="A15" s="79" t="s">
        <v>490</v>
      </c>
      <c r="B15" s="60"/>
      <c r="C15" s="60"/>
      <c r="D15" s="60"/>
      <c r="E15" s="60"/>
      <c r="F15" s="60"/>
    </row>
    <row r="16" spans="1:6" ht="15" x14ac:dyDescent="0.25">
      <c r="A16" s="79" t="s">
        <v>491</v>
      </c>
      <c r="B16" s="60"/>
      <c r="C16" s="60"/>
      <c r="D16" s="60"/>
      <c r="E16" s="60"/>
      <c r="F16" s="60"/>
    </row>
    <row r="17" spans="1:6" ht="15" x14ac:dyDescent="0.25">
      <c r="A17" s="79" t="s">
        <v>492</v>
      </c>
      <c r="B17" s="60"/>
      <c r="C17" s="60"/>
      <c r="D17" s="60"/>
      <c r="E17" s="60"/>
      <c r="F17" s="60"/>
    </row>
    <row r="18" spans="1:6" ht="15" x14ac:dyDescent="0.25">
      <c r="A18" s="59" t="s">
        <v>494</v>
      </c>
      <c r="B18" s="118"/>
      <c r="C18" s="60"/>
      <c r="D18" s="60"/>
      <c r="E18" s="60"/>
      <c r="F18" s="60"/>
    </row>
    <row r="19" spans="1:6" ht="15" x14ac:dyDescent="0.25">
      <c r="A19" s="59" t="s">
        <v>495</v>
      </c>
      <c r="B19" s="60"/>
      <c r="C19" s="60"/>
      <c r="D19" s="60"/>
      <c r="E19" s="60"/>
      <c r="F19" s="60"/>
    </row>
    <row r="20" spans="1:6" ht="30" x14ac:dyDescent="0.25">
      <c r="A20" s="59" t="s">
        <v>496</v>
      </c>
      <c r="B20" s="119"/>
      <c r="C20" s="119"/>
      <c r="D20" s="119"/>
      <c r="E20" s="119"/>
      <c r="F20" s="119"/>
    </row>
    <row r="21" spans="1:6" ht="30" x14ac:dyDescent="0.25">
      <c r="A21" s="59" t="s">
        <v>497</v>
      </c>
      <c r="B21" s="119"/>
      <c r="C21" s="119"/>
      <c r="D21" s="119"/>
      <c r="E21" s="119"/>
      <c r="F21" s="119"/>
    </row>
    <row r="22" spans="1:6" ht="30" x14ac:dyDescent="0.25">
      <c r="A22" s="59" t="s">
        <v>498</v>
      </c>
      <c r="B22" s="119"/>
      <c r="C22" s="119"/>
      <c r="D22" s="119"/>
      <c r="E22" s="119"/>
      <c r="F22" s="119"/>
    </row>
    <row r="23" spans="1:6" ht="15" x14ac:dyDescent="0.25">
      <c r="A23" s="59" t="s">
        <v>499</v>
      </c>
      <c r="B23" s="119"/>
      <c r="C23" s="119"/>
      <c r="D23" s="119"/>
      <c r="E23" s="119"/>
      <c r="F23" s="119"/>
    </row>
    <row r="24" spans="1:6" ht="15" x14ac:dyDescent="0.25">
      <c r="A24" s="59" t="s">
        <v>500</v>
      </c>
      <c r="B24" s="120"/>
      <c r="C24" s="60"/>
      <c r="D24" s="60"/>
      <c r="E24" s="60"/>
      <c r="F24" s="60"/>
    </row>
    <row r="25" spans="1:6" ht="15" x14ac:dyDescent="0.25">
      <c r="A25" s="59" t="s">
        <v>501</v>
      </c>
      <c r="B25" s="120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502</v>
      </c>
      <c r="B27" s="45"/>
      <c r="C27" s="45"/>
      <c r="D27" s="45"/>
      <c r="E27" s="45"/>
      <c r="F27" s="45"/>
    </row>
    <row r="28" spans="1:6" ht="15" x14ac:dyDescent="0.25">
      <c r="A28" s="59" t="s">
        <v>503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504</v>
      </c>
      <c r="B30" s="45"/>
      <c r="C30" s="45"/>
      <c r="D30" s="45"/>
      <c r="E30" s="45"/>
      <c r="F30" s="45"/>
    </row>
    <row r="31" spans="1:6" ht="15" x14ac:dyDescent="0.25">
      <c r="A31" s="59" t="s">
        <v>489</v>
      </c>
      <c r="B31" s="60"/>
      <c r="C31" s="60"/>
      <c r="D31" s="60"/>
      <c r="E31" s="60"/>
      <c r="F31" s="60"/>
    </row>
    <row r="32" spans="1:6" ht="15" x14ac:dyDescent="0.25">
      <c r="A32" s="59" t="s">
        <v>493</v>
      </c>
      <c r="B32" s="60"/>
      <c r="C32" s="60"/>
      <c r="D32" s="60"/>
      <c r="E32" s="60"/>
      <c r="F32" s="60"/>
    </row>
    <row r="33" spans="1:6" ht="15" x14ac:dyDescent="0.25">
      <c r="A33" s="59" t="s">
        <v>505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506</v>
      </c>
      <c r="B35" s="45"/>
      <c r="C35" s="45"/>
      <c r="D35" s="45"/>
      <c r="E35" s="45"/>
      <c r="F35" s="45"/>
    </row>
    <row r="36" spans="1:6" ht="15" x14ac:dyDescent="0.25">
      <c r="A36" s="59" t="s">
        <v>507</v>
      </c>
      <c r="B36" s="60"/>
      <c r="C36" s="60"/>
      <c r="D36" s="60"/>
      <c r="E36" s="60"/>
      <c r="F36" s="60"/>
    </row>
    <row r="37" spans="1:6" ht="15" x14ac:dyDescent="0.25">
      <c r="A37" s="59" t="s">
        <v>508</v>
      </c>
      <c r="B37" s="60"/>
      <c r="C37" s="60"/>
      <c r="D37" s="60"/>
      <c r="E37" s="60"/>
      <c r="F37" s="60"/>
    </row>
    <row r="38" spans="1:6" ht="15" x14ac:dyDescent="0.25">
      <c r="A38" s="59" t="s">
        <v>509</v>
      </c>
      <c r="B38" s="120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510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511</v>
      </c>
      <c r="B42" s="45"/>
      <c r="C42" s="45"/>
      <c r="D42" s="45"/>
      <c r="E42" s="45"/>
      <c r="F42" s="45"/>
    </row>
    <row r="43" spans="1:6" ht="15" x14ac:dyDescent="0.25">
      <c r="A43" s="59" t="s">
        <v>512</v>
      </c>
      <c r="B43" s="60"/>
      <c r="C43" s="60"/>
      <c r="D43" s="60"/>
      <c r="E43" s="60"/>
      <c r="F43" s="60"/>
    </row>
    <row r="44" spans="1:6" ht="15" x14ac:dyDescent="0.25">
      <c r="A44" s="59" t="s">
        <v>513</v>
      </c>
      <c r="B44" s="60"/>
      <c r="C44" s="60"/>
      <c r="D44" s="60"/>
      <c r="E44" s="60"/>
      <c r="F44" s="60"/>
    </row>
    <row r="45" spans="1:6" ht="15" x14ac:dyDescent="0.25">
      <c r="A45" s="59" t="s">
        <v>514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515</v>
      </c>
      <c r="B47" s="45"/>
      <c r="C47" s="45"/>
      <c r="D47" s="45"/>
      <c r="E47" s="45"/>
      <c r="F47" s="45"/>
    </row>
    <row r="48" spans="1:6" ht="15" x14ac:dyDescent="0.25">
      <c r="A48" s="59" t="s">
        <v>513</v>
      </c>
      <c r="B48" s="119"/>
      <c r="C48" s="119"/>
      <c r="D48" s="119"/>
      <c r="E48" s="119"/>
      <c r="F48" s="119"/>
    </row>
    <row r="49" spans="1:6" ht="15" x14ac:dyDescent="0.25">
      <c r="A49" s="59" t="s">
        <v>514</v>
      </c>
      <c r="B49" s="119"/>
      <c r="C49" s="119"/>
      <c r="D49" s="119"/>
      <c r="E49" s="119"/>
      <c r="F49" s="119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516</v>
      </c>
      <c r="B51" s="45"/>
      <c r="C51" s="45"/>
      <c r="D51" s="45"/>
      <c r="E51" s="45"/>
      <c r="F51" s="45"/>
    </row>
    <row r="52" spans="1:6" ht="15" x14ac:dyDescent="0.25">
      <c r="A52" s="59" t="s">
        <v>513</v>
      </c>
      <c r="B52" s="60"/>
      <c r="C52" s="60"/>
      <c r="D52" s="60"/>
      <c r="E52" s="60"/>
      <c r="F52" s="60"/>
    </row>
    <row r="53" spans="1:6" ht="15" x14ac:dyDescent="0.25">
      <c r="A53" s="59" t="s">
        <v>514</v>
      </c>
      <c r="B53" s="60"/>
      <c r="C53" s="60"/>
      <c r="D53" s="60"/>
      <c r="E53" s="60"/>
      <c r="F53" s="60"/>
    </row>
    <row r="54" spans="1:6" ht="15" x14ac:dyDescent="0.25">
      <c r="A54" s="59" t="s">
        <v>517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518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513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514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519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520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521</v>
      </c>
      <c r="B62" s="120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522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523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524</v>
      </c>
      <c r="B66" s="60"/>
      <c r="C66" s="60"/>
      <c r="D66" s="60"/>
      <c r="E66" s="60"/>
      <c r="F66" s="60"/>
    </row>
    <row r="67" spans="1:6" ht="20.100000000000001" customHeight="1" x14ac:dyDescent="0.25">
      <c r="A67" s="116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H45"/>
  <sheetViews>
    <sheetView showGridLines="0" topLeftCell="A16" zoomScaleNormal="100" workbookViewId="0">
      <selection activeCell="J39" sqref="J3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x14ac:dyDescent="0.25">
      <c r="A1" s="143" t="s">
        <v>124</v>
      </c>
      <c r="B1" s="144"/>
      <c r="C1" s="144"/>
      <c r="D1" s="144"/>
      <c r="E1" s="144"/>
      <c r="F1" s="144"/>
      <c r="G1" s="144"/>
      <c r="H1" s="145"/>
    </row>
    <row r="2" spans="1:8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7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7">
        <v>0</v>
      </c>
      <c r="D11" s="102">
        <v>0</v>
      </c>
      <c r="E11" s="102">
        <v>0</v>
      </c>
      <c r="F11" s="102">
        <v>0</v>
      </c>
      <c r="G11" s="47">
        <v>0</v>
      </c>
      <c r="H11" s="47">
        <v>0</v>
      </c>
    </row>
    <row r="12" spans="1:8" ht="16.5" customHeight="1" x14ac:dyDescent="0.25">
      <c r="A12" s="101" t="s">
        <v>138</v>
      </c>
      <c r="B12" s="102">
        <v>0</v>
      </c>
      <c r="C12" s="47">
        <v>0</v>
      </c>
      <c r="D12" s="102">
        <v>0</v>
      </c>
      <c r="E12" s="102">
        <v>0</v>
      </c>
      <c r="F12" s="102">
        <v>0</v>
      </c>
      <c r="G12" s="47">
        <v>0</v>
      </c>
      <c r="H12" s="47">
        <v>0</v>
      </c>
    </row>
    <row r="13" spans="1:8" x14ac:dyDescent="0.25">
      <c r="A13" s="100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1" t="s">
        <v>140</v>
      </c>
      <c r="B14" s="102">
        <v>0</v>
      </c>
      <c r="C14" s="47">
        <v>0</v>
      </c>
      <c r="D14" s="102">
        <v>0</v>
      </c>
      <c r="E14" s="102">
        <v>0</v>
      </c>
      <c r="F14" s="102">
        <v>0</v>
      </c>
      <c r="G14" s="47">
        <v>0</v>
      </c>
      <c r="H14" s="47">
        <v>0</v>
      </c>
    </row>
    <row r="15" spans="1:8" ht="15" customHeight="1" x14ac:dyDescent="0.25">
      <c r="A15" s="101" t="s">
        <v>141</v>
      </c>
      <c r="B15" s="102">
        <v>0</v>
      </c>
      <c r="C15" s="47">
        <v>0</v>
      </c>
      <c r="D15" s="102">
        <v>0</v>
      </c>
      <c r="E15" s="102">
        <v>0</v>
      </c>
      <c r="F15" s="102">
        <v>0</v>
      </c>
      <c r="G15" s="47">
        <v>0</v>
      </c>
      <c r="H15" s="47">
        <v>0</v>
      </c>
    </row>
    <row r="16" spans="1:8" x14ac:dyDescent="0.25">
      <c r="A16" s="101" t="s">
        <v>142</v>
      </c>
      <c r="B16" s="102">
        <v>0</v>
      </c>
      <c r="C16" s="47">
        <v>0</v>
      </c>
      <c r="D16" s="102">
        <v>0</v>
      </c>
      <c r="E16" s="102">
        <v>0</v>
      </c>
      <c r="F16" s="102">
        <v>0</v>
      </c>
      <c r="G16" s="47">
        <v>0</v>
      </c>
      <c r="H16" s="47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4">
        <v>4060121.54</v>
      </c>
      <c r="C18" s="104"/>
      <c r="D18" s="104"/>
      <c r="E18" s="104"/>
      <c r="F18" s="4">
        <v>3917684.37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4060121.54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3917684.37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5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5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5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5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55" t="s">
        <v>154</v>
      </c>
      <c r="B33" s="155"/>
      <c r="C33" s="155"/>
      <c r="D33" s="155"/>
      <c r="E33" s="155"/>
      <c r="F33" s="155"/>
      <c r="G33" s="155"/>
      <c r="H33" s="155"/>
    </row>
    <row r="34" spans="1:8" ht="14.45" customHeight="1" x14ac:dyDescent="0.25">
      <c r="A34" s="155"/>
      <c r="B34" s="155"/>
      <c r="C34" s="155"/>
      <c r="D34" s="155"/>
      <c r="E34" s="155"/>
      <c r="F34" s="155"/>
      <c r="G34" s="155"/>
      <c r="H34" s="155"/>
    </row>
    <row r="35" spans="1:8" ht="14.45" customHeight="1" x14ac:dyDescent="0.25">
      <c r="A35" s="155"/>
      <c r="B35" s="155"/>
      <c r="C35" s="155"/>
      <c r="D35" s="155"/>
      <c r="E35" s="155"/>
      <c r="F35" s="155"/>
      <c r="G35" s="155"/>
      <c r="H35" s="155"/>
    </row>
    <row r="36" spans="1:8" ht="14.45" customHeight="1" x14ac:dyDescent="0.25">
      <c r="A36" s="155"/>
      <c r="B36" s="155"/>
      <c r="C36" s="155"/>
      <c r="D36" s="155"/>
      <c r="E36" s="155"/>
      <c r="F36" s="155"/>
      <c r="G36" s="155"/>
      <c r="H36" s="155"/>
    </row>
    <row r="37" spans="1:8" ht="14.45" customHeight="1" x14ac:dyDescent="0.25">
      <c r="A37" s="155"/>
      <c r="B37" s="155"/>
      <c r="C37" s="155"/>
      <c r="D37" s="155"/>
      <c r="E37" s="155"/>
      <c r="F37" s="155"/>
      <c r="G37" s="155"/>
      <c r="H37" s="155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5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5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K21"/>
  <sheetViews>
    <sheetView showGridLines="0" zoomScale="75" zoomScaleNormal="75" workbookViewId="0">
      <selection activeCell="C34" sqref="C3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3" t="s">
        <v>165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558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6" t="s">
        <v>180</v>
      </c>
      <c r="B10" s="97"/>
      <c r="C10" s="97"/>
      <c r="D10" s="97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6" t="s">
        <v>181</v>
      </c>
      <c r="B11" s="97"/>
      <c r="C11" s="97"/>
      <c r="D11" s="97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6" t="s">
        <v>182</v>
      </c>
      <c r="B12" s="97"/>
      <c r="C12" s="97"/>
      <c r="D12" s="97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5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6" t="s">
        <v>185</v>
      </c>
      <c r="B16" s="97"/>
      <c r="C16" s="97"/>
      <c r="D16" s="97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6" t="s">
        <v>186</v>
      </c>
      <c r="B17" s="97"/>
      <c r="C17" s="97"/>
      <c r="D17" s="97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6" t="s">
        <v>187</v>
      </c>
      <c r="B18" s="97"/>
      <c r="C18" s="97"/>
      <c r="D18" s="97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5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G75"/>
  <sheetViews>
    <sheetView showGridLines="0" zoomScaleNormal="100" workbookViewId="0">
      <selection activeCell="H12" sqref="H1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7" width="11.7109375" bestFit="1" customWidth="1"/>
  </cols>
  <sheetData>
    <row r="1" spans="1:4" x14ac:dyDescent="0.25">
      <c r="A1" s="143" t="s">
        <v>189</v>
      </c>
      <c r="B1" s="144"/>
      <c r="C1" s="144"/>
      <c r="D1" s="145"/>
    </row>
    <row r="2" spans="1:4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38843448.189999998</v>
      </c>
      <c r="C8" s="14">
        <f>SUM(C9:C11)</f>
        <v>20646724.41</v>
      </c>
      <c r="D8" s="14">
        <f>SUM(D9:D11)</f>
        <v>20646723.379999999</v>
      </c>
    </row>
    <row r="9" spans="1:4" x14ac:dyDescent="0.25">
      <c r="A9" s="58" t="s">
        <v>195</v>
      </c>
      <c r="B9" s="90">
        <v>35549921.030000001</v>
      </c>
      <c r="C9" s="90">
        <v>19274413.59</v>
      </c>
      <c r="D9" s="90">
        <v>19274412.559999999</v>
      </c>
    </row>
    <row r="10" spans="1:4" x14ac:dyDescent="0.25">
      <c r="A10" s="58" t="s">
        <v>196</v>
      </c>
      <c r="B10" s="90">
        <v>3293527.16</v>
      </c>
      <c r="C10" s="90">
        <v>1372310.82</v>
      </c>
      <c r="D10" s="90">
        <v>1372310.82</v>
      </c>
    </row>
    <row r="11" spans="1:4" x14ac:dyDescent="0.25">
      <c r="A11" s="58" t="s">
        <v>197</v>
      </c>
      <c r="B11" s="90">
        <v>0</v>
      </c>
      <c r="C11" s="90">
        <v>0</v>
      </c>
      <c r="D11" s="90">
        <v>0</v>
      </c>
    </row>
    <row r="12" spans="1:4" x14ac:dyDescent="0.25">
      <c r="A12" s="46"/>
      <c r="B12" s="87"/>
      <c r="C12" s="87"/>
      <c r="D12" s="87"/>
    </row>
    <row r="13" spans="1:4" x14ac:dyDescent="0.25">
      <c r="A13" s="3" t="s">
        <v>198</v>
      </c>
      <c r="B13" s="14">
        <f>B14+B15</f>
        <v>38843448.189999998</v>
      </c>
      <c r="C13" s="14">
        <f>C14+C15</f>
        <v>18422251.789999999</v>
      </c>
      <c r="D13" s="14">
        <f>D14+D15</f>
        <v>18422251.789999999</v>
      </c>
    </row>
    <row r="14" spans="1:4" x14ac:dyDescent="0.25">
      <c r="A14" s="58" t="s">
        <v>199</v>
      </c>
      <c r="B14" s="90">
        <v>35549921.030000001</v>
      </c>
      <c r="C14" s="90">
        <v>17320233.75</v>
      </c>
      <c r="D14" s="90">
        <v>17320233.75</v>
      </c>
    </row>
    <row r="15" spans="1:4" x14ac:dyDescent="0.25">
      <c r="A15" s="58" t="s">
        <v>200</v>
      </c>
      <c r="B15" s="90">
        <v>3293527.16</v>
      </c>
      <c r="C15" s="90">
        <v>1102018.04</v>
      </c>
      <c r="D15" s="90">
        <v>1102018.04</v>
      </c>
    </row>
    <row r="16" spans="1:4" x14ac:dyDescent="0.25">
      <c r="A16" s="46"/>
      <c r="B16" s="87"/>
      <c r="C16" s="87"/>
      <c r="D16" s="87"/>
    </row>
    <row r="17" spans="1:7" x14ac:dyDescent="0.25">
      <c r="A17" s="3" t="s">
        <v>201</v>
      </c>
      <c r="B17" s="15">
        <v>0</v>
      </c>
      <c r="C17" s="14">
        <f>C18+C19</f>
        <v>3656622.41</v>
      </c>
      <c r="D17" s="14">
        <f>D18+D19</f>
        <v>3656622.41</v>
      </c>
    </row>
    <row r="18" spans="1:7" x14ac:dyDescent="0.25">
      <c r="A18" s="58" t="s">
        <v>202</v>
      </c>
      <c r="B18" s="16">
        <v>0</v>
      </c>
      <c r="C18" s="47">
        <v>3656622.41</v>
      </c>
      <c r="D18" s="47">
        <v>3656622.41</v>
      </c>
    </row>
    <row r="19" spans="1:7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7" x14ac:dyDescent="0.25">
      <c r="A20" s="46"/>
      <c r="B20" s="87"/>
      <c r="C20" s="87"/>
      <c r="D20" s="87"/>
    </row>
    <row r="21" spans="1:7" x14ac:dyDescent="0.25">
      <c r="A21" s="3" t="s">
        <v>204</v>
      </c>
      <c r="B21" s="14">
        <f>B8-B13+B17</f>
        <v>0</v>
      </c>
      <c r="C21" s="14">
        <f>C8-C13+C17</f>
        <v>5881095.0300000012</v>
      </c>
      <c r="D21" s="14">
        <f>D8-D13+D17</f>
        <v>5881094</v>
      </c>
    </row>
    <row r="22" spans="1:7" x14ac:dyDescent="0.25">
      <c r="A22" s="3"/>
      <c r="B22" s="87"/>
      <c r="C22" s="87"/>
      <c r="D22" s="87"/>
    </row>
    <row r="23" spans="1:7" x14ac:dyDescent="0.25">
      <c r="A23" s="3" t="s">
        <v>205</v>
      </c>
      <c r="B23" s="14">
        <f>B21-B11</f>
        <v>0</v>
      </c>
      <c r="C23" s="14">
        <f>C21-C11</f>
        <v>5881095.0300000012</v>
      </c>
      <c r="D23" s="14">
        <f>D21-D11</f>
        <v>5881094</v>
      </c>
    </row>
    <row r="24" spans="1:7" x14ac:dyDescent="0.25">
      <c r="A24" s="3"/>
      <c r="B24" s="17"/>
      <c r="C24" s="17"/>
      <c r="D24" s="17"/>
    </row>
    <row r="25" spans="1:7" x14ac:dyDescent="0.25">
      <c r="A25" s="18" t="s">
        <v>206</v>
      </c>
      <c r="B25" s="14">
        <f>B23-B17</f>
        <v>0</v>
      </c>
      <c r="C25" s="14">
        <f>C23-C17</f>
        <v>2224472.620000001</v>
      </c>
      <c r="D25" s="14">
        <f>D23-D17</f>
        <v>2224471.59</v>
      </c>
      <c r="G25" s="142"/>
    </row>
    <row r="26" spans="1:7" x14ac:dyDescent="0.25">
      <c r="A26" s="19"/>
      <c r="B26" s="81"/>
      <c r="C26" s="81"/>
      <c r="D26" s="81"/>
    </row>
    <row r="27" spans="1:7" x14ac:dyDescent="0.25">
      <c r="A27" s="61"/>
    </row>
    <row r="28" spans="1:7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7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7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7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7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2224472.620000001</v>
      </c>
      <c r="D33" s="4">
        <f>D25+D29</f>
        <v>2224471.59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35549921.030000001</v>
      </c>
      <c r="C48" s="92">
        <f>C9</f>
        <v>19274413.59</v>
      </c>
      <c r="D48" s="92">
        <f>D9</f>
        <v>19274412.559999999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3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35549921.030000001</v>
      </c>
      <c r="C53" s="47">
        <f>C14</f>
        <v>17320233.75</v>
      </c>
      <c r="D53" s="47">
        <f>D14</f>
        <v>17320233.75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3656622.41</v>
      </c>
      <c r="D55" s="47">
        <f>D18</f>
        <v>3656622.41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5610802.25</v>
      </c>
      <c r="D57" s="4">
        <f>D48+D49-D53+D55</f>
        <v>5610801.2199999988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5610802.25</v>
      </c>
      <c r="D59" s="4">
        <f>D57-D49</f>
        <v>5610801.2199999988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3293527.16</v>
      </c>
      <c r="C63" s="94">
        <f>C10</f>
        <v>1372310.82</v>
      </c>
      <c r="D63" s="94">
        <f>D10</f>
        <v>1372310.82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5"/>
      <c r="B67" s="87"/>
      <c r="C67" s="87"/>
      <c r="D67" s="87"/>
    </row>
    <row r="68" spans="1:4" x14ac:dyDescent="0.25">
      <c r="A68" s="58" t="s">
        <v>227</v>
      </c>
      <c r="B68" s="90">
        <f>B15</f>
        <v>3293527.16</v>
      </c>
      <c r="C68" s="90">
        <f>C15</f>
        <v>1102018.04</v>
      </c>
      <c r="D68" s="90">
        <f>D15</f>
        <v>1102018.04</v>
      </c>
    </row>
    <row r="69" spans="1:4" x14ac:dyDescent="0.25">
      <c r="A69" s="45"/>
      <c r="B69" s="87"/>
      <c r="C69" s="87"/>
      <c r="D69" s="87"/>
    </row>
    <row r="70" spans="1:4" x14ac:dyDescent="0.25">
      <c r="A70" s="58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5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270292.78000000003</v>
      </c>
      <c r="D72" s="14">
        <f>D63+D64-D68+D70</f>
        <v>270292.78000000003</v>
      </c>
    </row>
    <row r="73" spans="1:4" x14ac:dyDescent="0.25">
      <c r="A73" s="45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270292.78000000003</v>
      </c>
      <c r="D74" s="14">
        <f>D72-D64</f>
        <v>270292.78000000003</v>
      </c>
    </row>
    <row r="75" spans="1:4" x14ac:dyDescent="0.25">
      <c r="A75" s="55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4 B18:B19 B25 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G76"/>
  <sheetViews>
    <sheetView showGridLines="0" zoomScale="75" zoomScaleNormal="75" workbookViewId="0">
      <selection activeCell="K15" sqref="K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x14ac:dyDescent="0.25">
      <c r="A1" s="143" t="s">
        <v>230</v>
      </c>
      <c r="B1" s="144"/>
      <c r="C1" s="144"/>
      <c r="D1" s="144"/>
      <c r="E1" s="144"/>
      <c r="F1" s="144"/>
      <c r="G1" s="145"/>
    </row>
    <row r="2" spans="1:7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56" t="s">
        <v>232</v>
      </c>
      <c r="B6" s="158" t="s">
        <v>233</v>
      </c>
      <c r="C6" s="158"/>
      <c r="D6" s="158"/>
      <c r="E6" s="158"/>
      <c r="F6" s="158"/>
      <c r="G6" s="158" t="s">
        <v>234</v>
      </c>
    </row>
    <row r="7" spans="1:7" ht="30" x14ac:dyDescent="0.25">
      <c r="A7" s="157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58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47">
        <v>5002873.59</v>
      </c>
      <c r="C15" s="47">
        <v>1607500</v>
      </c>
      <c r="D15" s="47">
        <f t="shared" ref="D15" si="1">B15+C15</f>
        <v>6610373.5899999999</v>
      </c>
      <c r="E15" s="47">
        <v>4000889.85</v>
      </c>
      <c r="F15" s="47">
        <v>4000888.82</v>
      </c>
      <c r="G15" s="47">
        <f t="shared" si="0"/>
        <v>-1001984.77</v>
      </c>
    </row>
    <row r="16" spans="1:7" x14ac:dyDescent="0.25">
      <c r="A16" s="88" t="s">
        <v>247</v>
      </c>
      <c r="B16" s="47">
        <f t="shared" ref="B16:G16" si="2">SUM(B17:B27)</f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259</v>
      </c>
      <c r="B28" s="47">
        <f t="shared" ref="B28:G28" si="4">SUM(B29:B33)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5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5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5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5"/>
        <v>0</v>
      </c>
    </row>
    <row r="34" spans="1:7" ht="14.45" customHeight="1" x14ac:dyDescent="0.25">
      <c r="A34" s="58" t="s">
        <v>265</v>
      </c>
      <c r="B34" s="47">
        <v>30547047.440000001</v>
      </c>
      <c r="C34" s="47">
        <v>4880706.6500000004</v>
      </c>
      <c r="D34" s="47">
        <f>B34+C34</f>
        <v>35427754.090000004</v>
      </c>
      <c r="E34" s="47">
        <v>15273523.74</v>
      </c>
      <c r="F34" s="47">
        <v>15273523.74</v>
      </c>
      <c r="G34" s="47">
        <f t="shared" si="5"/>
        <v>-15273523.700000001</v>
      </c>
    </row>
    <row r="35" spans="1:7" ht="14.45" customHeight="1" x14ac:dyDescent="0.25">
      <c r="A35" s="58" t="s">
        <v>266</v>
      </c>
      <c r="B35" s="47">
        <f t="shared" ref="B35:G35" si="6">B36</f>
        <v>0</v>
      </c>
      <c r="C35" s="47">
        <f t="shared" si="6"/>
        <v>0</v>
      </c>
      <c r="D35" s="47">
        <f t="shared" si="6"/>
        <v>0</v>
      </c>
      <c r="E35" s="47">
        <f t="shared" si="6"/>
        <v>0</v>
      </c>
      <c r="F35" s="47">
        <f t="shared" si="6"/>
        <v>0</v>
      </c>
      <c r="G35" s="47">
        <f t="shared" si="6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7">B38+B39</f>
        <v>0</v>
      </c>
      <c r="C37" s="47">
        <f t="shared" si="7"/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8">SUM(B9,B10,B11,B12,B13,B14,B15,B16,B28,B34,B35,B37)</f>
        <v>35549921.030000001</v>
      </c>
      <c r="C41" s="4">
        <f t="shared" si="8"/>
        <v>6488206.6500000004</v>
      </c>
      <c r="D41" s="4">
        <f t="shared" si="8"/>
        <v>42038127.680000007</v>
      </c>
      <c r="E41" s="4">
        <f t="shared" si="8"/>
        <v>19274413.59</v>
      </c>
      <c r="F41" s="4">
        <f t="shared" si="8"/>
        <v>19274412.559999999</v>
      </c>
      <c r="G41" s="4">
        <f t="shared" si="8"/>
        <v>-16275508.470000001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9">SUM(B46:B53)</f>
        <v>0</v>
      </c>
      <c r="C45" s="47">
        <f t="shared" si="9"/>
        <v>0</v>
      </c>
      <c r="D45" s="47">
        <f t="shared" si="9"/>
        <v>0</v>
      </c>
      <c r="E45" s="47">
        <f t="shared" si="9"/>
        <v>0</v>
      </c>
      <c r="F45" s="47">
        <f t="shared" si="9"/>
        <v>0</v>
      </c>
      <c r="G45" s="47">
        <f t="shared" si="9"/>
        <v>0</v>
      </c>
    </row>
    <row r="46" spans="1:7" x14ac:dyDescent="0.25">
      <c r="A46" s="79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79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0">F47-B47</f>
        <v>0</v>
      </c>
    </row>
    <row r="48" spans="1:7" x14ac:dyDescent="0.25">
      <c r="A48" s="79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0"/>
        <v>0</v>
      </c>
    </row>
    <row r="49" spans="1:7" ht="30" x14ac:dyDescent="0.25">
      <c r="A49" s="79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0"/>
        <v>0</v>
      </c>
    </row>
    <row r="50" spans="1:7" x14ac:dyDescent="0.25">
      <c r="A50" s="79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0"/>
        <v>0</v>
      </c>
    </row>
    <row r="51" spans="1:7" x14ac:dyDescent="0.25">
      <c r="A51" s="79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0"/>
        <v>0</v>
      </c>
    </row>
    <row r="52" spans="1:7" ht="30" x14ac:dyDescent="0.25">
      <c r="A52" s="80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0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1">SUM(B55:B58)</f>
        <v>0</v>
      </c>
      <c r="C54" s="47">
        <f t="shared" si="11"/>
        <v>0</v>
      </c>
      <c r="D54" s="47">
        <f t="shared" si="11"/>
        <v>0</v>
      </c>
      <c r="E54" s="47">
        <f t="shared" si="11"/>
        <v>0</v>
      </c>
      <c r="F54" s="47">
        <f t="shared" si="11"/>
        <v>0</v>
      </c>
      <c r="G54" s="47">
        <f t="shared" si="11"/>
        <v>0</v>
      </c>
    </row>
    <row r="55" spans="1:7" x14ac:dyDescent="0.25">
      <c r="A55" s="80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79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2">F56-B56</f>
        <v>0</v>
      </c>
    </row>
    <row r="57" spans="1:7" x14ac:dyDescent="0.25">
      <c r="A57" s="79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2"/>
        <v>0</v>
      </c>
    </row>
    <row r="58" spans="1:7" x14ac:dyDescent="0.25">
      <c r="A58" s="80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2"/>
        <v>0</v>
      </c>
    </row>
    <row r="59" spans="1:7" x14ac:dyDescent="0.25">
      <c r="A59" s="58" t="s">
        <v>288</v>
      </c>
      <c r="B59" s="47">
        <f t="shared" ref="B59:G59" si="13">SUM(B60:B61)</f>
        <v>0</v>
      </c>
      <c r="C59" s="47">
        <f t="shared" si="13"/>
        <v>0</v>
      </c>
      <c r="D59" s="47">
        <f t="shared" si="13"/>
        <v>0</v>
      </c>
      <c r="E59" s="47">
        <f t="shared" si="13"/>
        <v>0</v>
      </c>
      <c r="F59" s="47">
        <f t="shared" si="13"/>
        <v>0</v>
      </c>
      <c r="G59" s="47">
        <f t="shared" si="13"/>
        <v>0</v>
      </c>
    </row>
    <row r="60" spans="1:7" x14ac:dyDescent="0.25">
      <c r="A60" s="79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79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4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4"/>
        <v>0</v>
      </c>
    </row>
    <row r="63" spans="1:7" x14ac:dyDescent="0.25">
      <c r="A63" s="79" t="s">
        <v>292</v>
      </c>
      <c r="B63" s="47">
        <v>3293527.16</v>
      </c>
      <c r="C63" s="47">
        <v>0</v>
      </c>
      <c r="D63" s="47">
        <f t="shared" ref="D63" si="15">B63+C63</f>
        <v>3293527.16</v>
      </c>
      <c r="E63" s="47">
        <v>1372310.82</v>
      </c>
      <c r="F63" s="47">
        <v>1372310.82</v>
      </c>
      <c r="G63" s="47">
        <f t="shared" si="14"/>
        <v>-1921216.34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6">B45+B54+B59+B62+B63</f>
        <v>3293527.16</v>
      </c>
      <c r="C65" s="4">
        <f t="shared" si="16"/>
        <v>0</v>
      </c>
      <c r="D65" s="4">
        <f t="shared" si="16"/>
        <v>3293527.16</v>
      </c>
      <c r="E65" s="4">
        <f t="shared" si="16"/>
        <v>1372310.82</v>
      </c>
      <c r="F65" s="4">
        <f t="shared" si="16"/>
        <v>1372310.82</v>
      </c>
      <c r="G65" s="4">
        <f t="shared" si="16"/>
        <v>-1921216.34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8">B41+B65+B67</f>
        <v>38843448.189999998</v>
      </c>
      <c r="C70" s="4">
        <f t="shared" si="18"/>
        <v>6488206.6500000004</v>
      </c>
      <c r="D70" s="4">
        <f t="shared" si="18"/>
        <v>45331654.840000004</v>
      </c>
      <c r="E70" s="4">
        <f t="shared" si="18"/>
        <v>20646724.41</v>
      </c>
      <c r="F70" s="4">
        <f t="shared" si="18"/>
        <v>20646723.379999999</v>
      </c>
      <c r="G70" s="4">
        <f t="shared" si="18"/>
        <v>-18196724.810000002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5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2 G9:G14 G60:G62 G55:G58 G38:G53 B35:F58 B64:F75 G64:G76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G160"/>
  <sheetViews>
    <sheetView showGridLines="0" topLeftCell="A52" zoomScale="75" zoomScaleNormal="75" workbookViewId="0">
      <selection activeCell="N31" sqref="N3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1" t="s">
        <v>301</v>
      </c>
      <c r="B1" s="144"/>
      <c r="C1" s="144"/>
      <c r="D1" s="144"/>
      <c r="E1" s="144"/>
      <c r="F1" s="144"/>
      <c r="G1" s="145"/>
    </row>
    <row r="2" spans="1:7" x14ac:dyDescent="0.25">
      <c r="A2" s="121" t="str">
        <f>'Formato 1'!A2</f>
        <v xml:space="preserve"> Sistema para el Desarrollo Integral de la Familia de Guanajuato, Gto.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59" t="s">
        <v>6</v>
      </c>
      <c r="B7" s="159" t="s">
        <v>304</v>
      </c>
      <c r="C7" s="159"/>
      <c r="D7" s="159"/>
      <c r="E7" s="159"/>
      <c r="F7" s="159"/>
      <c r="G7" s="160" t="s">
        <v>305</v>
      </c>
    </row>
    <row r="8" spans="1:7" ht="30" x14ac:dyDescent="0.25">
      <c r="A8" s="159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9"/>
    </row>
    <row r="9" spans="1:7" x14ac:dyDescent="0.25">
      <c r="A9" s="27" t="s">
        <v>310</v>
      </c>
      <c r="B9" s="180">
        <f>B10+B18+B189+B28+B38+B48+B58+B62+B71+B75</f>
        <v>35549921.030000001</v>
      </c>
      <c r="C9" s="180">
        <f t="shared" ref="C9:G9" si="0">C10+C18+C189+C28+C38+C48+C58+C62+C71+C75</f>
        <v>6488206.6500000004</v>
      </c>
      <c r="D9" s="180">
        <f t="shared" si="0"/>
        <v>42038127.68</v>
      </c>
      <c r="E9" s="180">
        <f t="shared" si="0"/>
        <v>17320233.75</v>
      </c>
      <c r="F9" s="180">
        <f t="shared" si="0"/>
        <v>17320233.75</v>
      </c>
      <c r="G9" s="180">
        <f t="shared" si="0"/>
        <v>24717893.93</v>
      </c>
    </row>
    <row r="10" spans="1:7" x14ac:dyDescent="0.25">
      <c r="A10" s="82" t="s">
        <v>311</v>
      </c>
      <c r="B10" s="181">
        <f>SUM(B11:B17)</f>
        <v>28228044.960000001</v>
      </c>
      <c r="C10" s="181">
        <f t="shared" ref="C10:G10" si="1">SUM(C11:C17)</f>
        <v>3375018.52</v>
      </c>
      <c r="D10" s="181">
        <f t="shared" si="1"/>
        <v>31603063.48</v>
      </c>
      <c r="E10" s="181">
        <f t="shared" si="1"/>
        <v>12211359.309999999</v>
      </c>
      <c r="F10" s="181">
        <f t="shared" si="1"/>
        <v>12211359.309999999</v>
      </c>
      <c r="G10" s="181">
        <f t="shared" si="1"/>
        <v>19391704.170000002</v>
      </c>
    </row>
    <row r="11" spans="1:7" x14ac:dyDescent="0.25">
      <c r="A11" s="83" t="s">
        <v>312</v>
      </c>
      <c r="B11" s="182">
        <v>10601552.52</v>
      </c>
      <c r="C11" s="182">
        <v>791925.15</v>
      </c>
      <c r="D11" s="181">
        <f>B11+C11</f>
        <v>11393477.67</v>
      </c>
      <c r="E11" s="182">
        <v>4578604.63</v>
      </c>
      <c r="F11" s="182">
        <v>4578604.63</v>
      </c>
      <c r="G11" s="181">
        <f>D11-E11</f>
        <v>6814873.04</v>
      </c>
    </row>
    <row r="12" spans="1:7" x14ac:dyDescent="0.25">
      <c r="A12" s="83" t="s">
        <v>313</v>
      </c>
      <c r="B12" s="182">
        <v>2062329.5</v>
      </c>
      <c r="C12" s="182">
        <v>988680</v>
      </c>
      <c r="D12" s="181">
        <f t="shared" ref="D12:D17" si="2">B12+C12</f>
        <v>3051009.5</v>
      </c>
      <c r="E12" s="182">
        <v>2111336.59</v>
      </c>
      <c r="F12" s="182">
        <v>2111336.59</v>
      </c>
      <c r="G12" s="181">
        <f t="shared" ref="G12:G17" si="3">D12-E12</f>
        <v>939672.91000000015</v>
      </c>
    </row>
    <row r="13" spans="1:7" x14ac:dyDescent="0.25">
      <c r="A13" s="83" t="s">
        <v>314</v>
      </c>
      <c r="B13" s="182">
        <v>2519348.2999999998</v>
      </c>
      <c r="C13" s="182">
        <v>260305</v>
      </c>
      <c r="D13" s="181">
        <f t="shared" si="2"/>
        <v>2779653.3</v>
      </c>
      <c r="E13" s="182">
        <v>183745.28</v>
      </c>
      <c r="F13" s="182">
        <v>183745.28</v>
      </c>
      <c r="G13" s="181">
        <f t="shared" si="3"/>
        <v>2595908.02</v>
      </c>
    </row>
    <row r="14" spans="1:7" x14ac:dyDescent="0.25">
      <c r="A14" s="83" t="s">
        <v>315</v>
      </c>
      <c r="B14" s="182">
        <v>4635292.4800000004</v>
      </c>
      <c r="C14" s="182">
        <v>1115211.3700000001</v>
      </c>
      <c r="D14" s="181">
        <f t="shared" si="2"/>
        <v>5750503.8500000006</v>
      </c>
      <c r="E14" s="182">
        <v>1922962.76</v>
      </c>
      <c r="F14" s="182">
        <v>1922962.76</v>
      </c>
      <c r="G14" s="181">
        <f t="shared" si="3"/>
        <v>3827541.0900000008</v>
      </c>
    </row>
    <row r="15" spans="1:7" x14ac:dyDescent="0.25">
      <c r="A15" s="83" t="s">
        <v>316</v>
      </c>
      <c r="B15" s="182">
        <v>7909522.1600000001</v>
      </c>
      <c r="C15" s="182">
        <v>218897</v>
      </c>
      <c r="D15" s="181">
        <f t="shared" si="2"/>
        <v>8128419.1600000001</v>
      </c>
      <c r="E15" s="182">
        <v>3414710.05</v>
      </c>
      <c r="F15" s="182">
        <v>3414710.05</v>
      </c>
      <c r="G15" s="181">
        <f t="shared" si="3"/>
        <v>4713709.1100000003</v>
      </c>
    </row>
    <row r="16" spans="1:7" x14ac:dyDescent="0.25">
      <c r="A16" s="83" t="s">
        <v>317</v>
      </c>
      <c r="B16" s="182">
        <v>500000</v>
      </c>
      <c r="C16" s="182">
        <v>0</v>
      </c>
      <c r="D16" s="181">
        <f t="shared" si="2"/>
        <v>500000</v>
      </c>
      <c r="E16" s="182">
        <v>0</v>
      </c>
      <c r="F16" s="182">
        <v>0</v>
      </c>
      <c r="G16" s="181">
        <f t="shared" si="3"/>
        <v>500000</v>
      </c>
    </row>
    <row r="17" spans="1:7" x14ac:dyDescent="0.25">
      <c r="A17" s="83" t="s">
        <v>318</v>
      </c>
      <c r="B17" s="181">
        <v>0</v>
      </c>
      <c r="C17" s="181">
        <v>0</v>
      </c>
      <c r="D17" s="181">
        <f t="shared" si="2"/>
        <v>0</v>
      </c>
      <c r="E17" s="181">
        <v>0</v>
      </c>
      <c r="F17" s="181">
        <v>0</v>
      </c>
      <c r="G17" s="181">
        <f t="shared" si="3"/>
        <v>0</v>
      </c>
    </row>
    <row r="18" spans="1:7" x14ac:dyDescent="0.25">
      <c r="A18" s="82" t="s">
        <v>319</v>
      </c>
      <c r="B18" s="181">
        <f>SUM(B19:B27)</f>
        <v>3802500</v>
      </c>
      <c r="C18" s="181">
        <f t="shared" ref="C18:G18" si="4">SUM(C19:C27)</f>
        <v>1299.8399999999965</v>
      </c>
      <c r="D18" s="181">
        <f t="shared" si="4"/>
        <v>3803799.84</v>
      </c>
      <c r="E18" s="181">
        <f t="shared" si="4"/>
        <v>1184362.42</v>
      </c>
      <c r="F18" s="181">
        <f t="shared" si="4"/>
        <v>1184362.42</v>
      </c>
      <c r="G18" s="181">
        <f t="shared" si="4"/>
        <v>2619437.4199999995</v>
      </c>
    </row>
    <row r="19" spans="1:7" x14ac:dyDescent="0.25">
      <c r="A19" s="83" t="s">
        <v>320</v>
      </c>
      <c r="B19" s="182">
        <v>636000</v>
      </c>
      <c r="C19" s="182">
        <v>28200</v>
      </c>
      <c r="D19" s="181">
        <f t="shared" ref="D19:D27" si="5">B19+C19</f>
        <v>664200</v>
      </c>
      <c r="E19" s="182">
        <v>150604.93</v>
      </c>
      <c r="F19" s="182">
        <v>150604.93</v>
      </c>
      <c r="G19" s="181">
        <f t="shared" ref="G19:G27" si="6">D19-E19</f>
        <v>513595.07</v>
      </c>
    </row>
    <row r="20" spans="1:7" x14ac:dyDescent="0.25">
      <c r="A20" s="83" t="s">
        <v>321</v>
      </c>
      <c r="B20" s="182">
        <v>1443000</v>
      </c>
      <c r="C20" s="182">
        <v>-86900.160000000003</v>
      </c>
      <c r="D20" s="181">
        <f t="shared" si="5"/>
        <v>1356099.84</v>
      </c>
      <c r="E20" s="182">
        <v>394319.77</v>
      </c>
      <c r="F20" s="182">
        <v>394319.77</v>
      </c>
      <c r="G20" s="181">
        <f t="shared" si="6"/>
        <v>961780.07000000007</v>
      </c>
    </row>
    <row r="21" spans="1:7" x14ac:dyDescent="0.25">
      <c r="A21" s="83" t="s">
        <v>322</v>
      </c>
      <c r="B21" s="182">
        <v>1000000</v>
      </c>
      <c r="C21" s="182">
        <v>0</v>
      </c>
      <c r="D21" s="181">
        <f t="shared" si="5"/>
        <v>1000000</v>
      </c>
      <c r="E21" s="182">
        <v>460284.15999999997</v>
      </c>
      <c r="F21" s="182">
        <v>460284.15999999997</v>
      </c>
      <c r="G21" s="181">
        <f t="shared" si="6"/>
        <v>539715.84000000008</v>
      </c>
    </row>
    <row r="22" spans="1:7" x14ac:dyDescent="0.25">
      <c r="A22" s="83" t="s">
        <v>323</v>
      </c>
      <c r="B22" s="182">
        <v>88000</v>
      </c>
      <c r="C22" s="182">
        <v>5000</v>
      </c>
      <c r="D22" s="181">
        <f t="shared" si="5"/>
        <v>93000</v>
      </c>
      <c r="E22" s="182">
        <v>11799.63</v>
      </c>
      <c r="F22" s="182">
        <v>11799.63</v>
      </c>
      <c r="G22" s="181">
        <f t="shared" si="6"/>
        <v>81200.37</v>
      </c>
    </row>
    <row r="23" spans="1:7" x14ac:dyDescent="0.25">
      <c r="A23" s="83" t="s">
        <v>324</v>
      </c>
      <c r="B23" s="182">
        <v>34000</v>
      </c>
      <c r="C23" s="182">
        <v>15000</v>
      </c>
      <c r="D23" s="181">
        <f t="shared" si="5"/>
        <v>49000</v>
      </c>
      <c r="E23" s="182">
        <v>6035.2</v>
      </c>
      <c r="F23" s="182">
        <v>6035.2</v>
      </c>
      <c r="G23" s="181">
        <f t="shared" si="6"/>
        <v>42964.800000000003</v>
      </c>
    </row>
    <row r="24" spans="1:7" x14ac:dyDescent="0.25">
      <c r="A24" s="83" t="s">
        <v>325</v>
      </c>
      <c r="B24" s="182">
        <v>180000</v>
      </c>
      <c r="C24" s="182">
        <v>0</v>
      </c>
      <c r="D24" s="181">
        <f t="shared" si="5"/>
        <v>180000</v>
      </c>
      <c r="E24" s="182">
        <v>84308.64</v>
      </c>
      <c r="F24" s="182">
        <v>84308.64</v>
      </c>
      <c r="G24" s="181">
        <f t="shared" si="6"/>
        <v>95691.36</v>
      </c>
    </row>
    <row r="25" spans="1:7" x14ac:dyDescent="0.25">
      <c r="A25" s="83" t="s">
        <v>326</v>
      </c>
      <c r="B25" s="182">
        <v>305000</v>
      </c>
      <c r="C25" s="182">
        <v>40000</v>
      </c>
      <c r="D25" s="181">
        <f t="shared" si="5"/>
        <v>345000</v>
      </c>
      <c r="E25" s="182">
        <v>57900.1</v>
      </c>
      <c r="F25" s="182">
        <v>57900.1</v>
      </c>
      <c r="G25" s="181">
        <f t="shared" si="6"/>
        <v>287099.90000000002</v>
      </c>
    </row>
    <row r="26" spans="1:7" x14ac:dyDescent="0.25">
      <c r="A26" s="83" t="s">
        <v>327</v>
      </c>
      <c r="B26" s="181">
        <v>0</v>
      </c>
      <c r="C26" s="181">
        <v>0</v>
      </c>
      <c r="D26" s="181">
        <f t="shared" si="5"/>
        <v>0</v>
      </c>
      <c r="E26" s="181">
        <v>0</v>
      </c>
      <c r="F26" s="181">
        <v>0</v>
      </c>
      <c r="G26" s="181">
        <f t="shared" si="6"/>
        <v>0</v>
      </c>
    </row>
    <row r="27" spans="1:7" x14ac:dyDescent="0.25">
      <c r="A27" s="83" t="s">
        <v>328</v>
      </c>
      <c r="B27" s="182">
        <v>116500</v>
      </c>
      <c r="C27" s="182">
        <v>0</v>
      </c>
      <c r="D27" s="181">
        <f t="shared" si="5"/>
        <v>116500</v>
      </c>
      <c r="E27" s="182">
        <v>19109.990000000002</v>
      </c>
      <c r="F27" s="182">
        <v>19109.990000000002</v>
      </c>
      <c r="G27" s="181">
        <f t="shared" si="6"/>
        <v>97390.01</v>
      </c>
    </row>
    <row r="28" spans="1:7" x14ac:dyDescent="0.25">
      <c r="A28" s="82" t="s">
        <v>329</v>
      </c>
      <c r="B28" s="181">
        <f>SUM(B29:B37)</f>
        <v>2419376.0699999998</v>
      </c>
      <c r="C28" s="181">
        <f t="shared" ref="C28:G28" si="7">SUM(C29:C37)</f>
        <v>209588.28999999998</v>
      </c>
      <c r="D28" s="181">
        <f t="shared" si="7"/>
        <v>2628964.36</v>
      </c>
      <c r="E28" s="181">
        <f t="shared" si="7"/>
        <v>1002485.3099999999</v>
      </c>
      <c r="F28" s="181">
        <f t="shared" si="7"/>
        <v>1002485.3099999999</v>
      </c>
      <c r="G28" s="181">
        <f t="shared" si="7"/>
        <v>1626479.0499999998</v>
      </c>
    </row>
    <row r="29" spans="1:7" x14ac:dyDescent="0.25">
      <c r="A29" s="83" t="s">
        <v>330</v>
      </c>
      <c r="B29" s="182">
        <v>515736.07</v>
      </c>
      <c r="C29" s="182">
        <v>0</v>
      </c>
      <c r="D29" s="181">
        <f t="shared" ref="D29:D82" si="8">B29+C29</f>
        <v>515736.07</v>
      </c>
      <c r="E29" s="182">
        <v>158021.76000000001</v>
      </c>
      <c r="F29" s="182">
        <v>158021.76000000001</v>
      </c>
      <c r="G29" s="181">
        <f t="shared" ref="G29:G37" si="9">D29-E29</f>
        <v>357714.31</v>
      </c>
    </row>
    <row r="30" spans="1:7" x14ac:dyDescent="0.25">
      <c r="A30" s="83" t="s">
        <v>331</v>
      </c>
      <c r="B30" s="182">
        <v>43000</v>
      </c>
      <c r="C30" s="182">
        <v>0</v>
      </c>
      <c r="D30" s="181">
        <f t="shared" si="8"/>
        <v>43000</v>
      </c>
      <c r="E30" s="182">
        <v>10888.4</v>
      </c>
      <c r="F30" s="182">
        <v>10888.4</v>
      </c>
      <c r="G30" s="181">
        <f t="shared" si="9"/>
        <v>32111.599999999999</v>
      </c>
    </row>
    <row r="31" spans="1:7" x14ac:dyDescent="0.25">
      <c r="A31" s="83" t="s">
        <v>332</v>
      </c>
      <c r="B31" s="182">
        <v>178000</v>
      </c>
      <c r="C31" s="182">
        <v>0</v>
      </c>
      <c r="D31" s="181">
        <f t="shared" si="8"/>
        <v>178000</v>
      </c>
      <c r="E31" s="182">
        <v>19972.599999999999</v>
      </c>
      <c r="F31" s="182">
        <v>19972.599999999999</v>
      </c>
      <c r="G31" s="181">
        <f t="shared" si="9"/>
        <v>158027.4</v>
      </c>
    </row>
    <row r="32" spans="1:7" x14ac:dyDescent="0.25">
      <c r="A32" s="83" t="s">
        <v>333</v>
      </c>
      <c r="B32" s="182">
        <v>173000</v>
      </c>
      <c r="C32" s="182">
        <v>85000</v>
      </c>
      <c r="D32" s="181">
        <f t="shared" si="8"/>
        <v>258000</v>
      </c>
      <c r="E32" s="182">
        <v>149988.07999999999</v>
      </c>
      <c r="F32" s="182">
        <v>149988.07999999999</v>
      </c>
      <c r="G32" s="181">
        <f t="shared" si="9"/>
        <v>108011.92000000001</v>
      </c>
    </row>
    <row r="33" spans="1:7" ht="14.45" customHeight="1" x14ac:dyDescent="0.25">
      <c r="A33" s="83" t="s">
        <v>334</v>
      </c>
      <c r="B33" s="182">
        <v>600527.16</v>
      </c>
      <c r="C33" s="182">
        <v>124588.29</v>
      </c>
      <c r="D33" s="181">
        <f t="shared" si="8"/>
        <v>725115.45000000007</v>
      </c>
      <c r="E33" s="182">
        <v>216751.49</v>
      </c>
      <c r="F33" s="182">
        <v>216751.49</v>
      </c>
      <c r="G33" s="181">
        <f t="shared" si="9"/>
        <v>508363.96000000008</v>
      </c>
    </row>
    <row r="34" spans="1:7" ht="14.45" customHeight="1" x14ac:dyDescent="0.25">
      <c r="A34" s="83" t="s">
        <v>335</v>
      </c>
      <c r="B34" s="182">
        <v>50000</v>
      </c>
      <c r="C34" s="182">
        <v>0</v>
      </c>
      <c r="D34" s="181">
        <f t="shared" si="8"/>
        <v>50000</v>
      </c>
      <c r="E34" s="182">
        <v>0</v>
      </c>
      <c r="F34" s="182">
        <v>0</v>
      </c>
      <c r="G34" s="181">
        <f t="shared" si="9"/>
        <v>50000</v>
      </c>
    </row>
    <row r="35" spans="1:7" ht="14.45" customHeight="1" x14ac:dyDescent="0.25">
      <c r="A35" s="83" t="s">
        <v>336</v>
      </c>
      <c r="B35" s="182">
        <v>10000</v>
      </c>
      <c r="C35" s="182">
        <v>0</v>
      </c>
      <c r="D35" s="181">
        <f t="shared" si="8"/>
        <v>10000</v>
      </c>
      <c r="E35" s="182">
        <v>2160</v>
      </c>
      <c r="F35" s="182">
        <v>2160</v>
      </c>
      <c r="G35" s="181">
        <f t="shared" si="9"/>
        <v>7840</v>
      </c>
    </row>
    <row r="36" spans="1:7" ht="14.45" customHeight="1" x14ac:dyDescent="0.25">
      <c r="A36" s="83" t="s">
        <v>337</v>
      </c>
      <c r="B36" s="182">
        <v>234637.52</v>
      </c>
      <c r="C36" s="182">
        <v>0</v>
      </c>
      <c r="D36" s="181">
        <f t="shared" si="8"/>
        <v>234637.52</v>
      </c>
      <c r="E36" s="182">
        <v>136023.60999999999</v>
      </c>
      <c r="F36" s="182">
        <v>136023.60999999999</v>
      </c>
      <c r="G36" s="181">
        <f t="shared" si="9"/>
        <v>98613.91</v>
      </c>
    </row>
    <row r="37" spans="1:7" ht="14.45" customHeight="1" x14ac:dyDescent="0.25">
      <c r="A37" s="83" t="s">
        <v>338</v>
      </c>
      <c r="B37" s="182">
        <v>614475.31999999995</v>
      </c>
      <c r="C37" s="182">
        <v>0</v>
      </c>
      <c r="D37" s="181">
        <f t="shared" si="8"/>
        <v>614475.31999999995</v>
      </c>
      <c r="E37" s="182">
        <v>308679.37</v>
      </c>
      <c r="F37" s="182">
        <v>308679.37</v>
      </c>
      <c r="G37" s="181">
        <f t="shared" si="9"/>
        <v>305795.94999999995</v>
      </c>
    </row>
    <row r="38" spans="1:7" x14ac:dyDescent="0.25">
      <c r="A38" s="82" t="s">
        <v>339</v>
      </c>
      <c r="B38" s="181">
        <f>SUM(B39:B47)</f>
        <v>490000</v>
      </c>
      <c r="C38" s="181">
        <f t="shared" ref="C38:G38" si="10">SUM(C39:C47)</f>
        <v>308000</v>
      </c>
      <c r="D38" s="181">
        <f t="shared" si="10"/>
        <v>798000</v>
      </c>
      <c r="E38" s="181">
        <f t="shared" si="10"/>
        <v>522206.55000000005</v>
      </c>
      <c r="F38" s="181">
        <f t="shared" si="10"/>
        <v>522206.55000000005</v>
      </c>
      <c r="G38" s="181">
        <f t="shared" si="10"/>
        <v>275793.44999999995</v>
      </c>
    </row>
    <row r="39" spans="1:7" x14ac:dyDescent="0.25">
      <c r="A39" s="83" t="s">
        <v>340</v>
      </c>
      <c r="B39" s="181">
        <v>0</v>
      </c>
      <c r="C39" s="181">
        <v>0</v>
      </c>
      <c r="D39" s="181">
        <f t="shared" si="8"/>
        <v>0</v>
      </c>
      <c r="E39" s="181">
        <v>0</v>
      </c>
      <c r="F39" s="181">
        <v>0</v>
      </c>
      <c r="G39" s="181">
        <f t="shared" ref="G39:G47" si="11">D39-E39</f>
        <v>0</v>
      </c>
    </row>
    <row r="40" spans="1:7" x14ac:dyDescent="0.25">
      <c r="A40" s="83" t="s">
        <v>341</v>
      </c>
      <c r="B40" s="181">
        <v>0</v>
      </c>
      <c r="C40" s="181">
        <v>0</v>
      </c>
      <c r="D40" s="181">
        <f t="shared" si="8"/>
        <v>0</v>
      </c>
      <c r="E40" s="181">
        <v>0</v>
      </c>
      <c r="F40" s="181">
        <v>0</v>
      </c>
      <c r="G40" s="181">
        <f t="shared" si="11"/>
        <v>0</v>
      </c>
    </row>
    <row r="41" spans="1:7" x14ac:dyDescent="0.25">
      <c r="A41" s="83" t="s">
        <v>342</v>
      </c>
      <c r="B41" s="181">
        <v>0</v>
      </c>
      <c r="C41" s="181">
        <v>0</v>
      </c>
      <c r="D41" s="181">
        <f t="shared" si="8"/>
        <v>0</v>
      </c>
      <c r="E41" s="181">
        <v>0</v>
      </c>
      <c r="F41" s="181">
        <v>0</v>
      </c>
      <c r="G41" s="181">
        <f t="shared" si="11"/>
        <v>0</v>
      </c>
    </row>
    <row r="42" spans="1:7" x14ac:dyDescent="0.25">
      <c r="A42" s="83" t="s">
        <v>343</v>
      </c>
      <c r="B42" s="182">
        <v>0</v>
      </c>
      <c r="C42" s="182">
        <v>308000</v>
      </c>
      <c r="D42" s="181">
        <f t="shared" si="8"/>
        <v>308000</v>
      </c>
      <c r="E42" s="182">
        <v>254960.6</v>
      </c>
      <c r="F42" s="182">
        <v>254960.6</v>
      </c>
      <c r="G42" s="181">
        <f t="shared" si="11"/>
        <v>53039.399999999994</v>
      </c>
    </row>
    <row r="43" spans="1:7" x14ac:dyDescent="0.25">
      <c r="A43" s="83" t="s">
        <v>344</v>
      </c>
      <c r="B43" s="182">
        <v>490000</v>
      </c>
      <c r="C43" s="182">
        <v>0</v>
      </c>
      <c r="D43" s="181">
        <f t="shared" si="8"/>
        <v>490000</v>
      </c>
      <c r="E43" s="182">
        <v>267245.95</v>
      </c>
      <c r="F43" s="182">
        <v>267245.95</v>
      </c>
      <c r="G43" s="181">
        <f t="shared" si="11"/>
        <v>222754.05</v>
      </c>
    </row>
    <row r="44" spans="1:7" x14ac:dyDescent="0.25">
      <c r="A44" s="83" t="s">
        <v>345</v>
      </c>
      <c r="B44" s="181">
        <v>0</v>
      </c>
      <c r="C44" s="181">
        <v>0</v>
      </c>
      <c r="D44" s="181">
        <f t="shared" si="8"/>
        <v>0</v>
      </c>
      <c r="E44" s="181">
        <v>0</v>
      </c>
      <c r="F44" s="181">
        <v>0</v>
      </c>
      <c r="G44" s="181">
        <f t="shared" si="11"/>
        <v>0</v>
      </c>
    </row>
    <row r="45" spans="1:7" x14ac:dyDescent="0.25">
      <c r="A45" s="83" t="s">
        <v>346</v>
      </c>
      <c r="B45" s="181">
        <v>0</v>
      </c>
      <c r="C45" s="181">
        <v>0</v>
      </c>
      <c r="D45" s="181">
        <f t="shared" si="8"/>
        <v>0</v>
      </c>
      <c r="E45" s="181">
        <v>0</v>
      </c>
      <c r="F45" s="181">
        <v>0</v>
      </c>
      <c r="G45" s="181">
        <f t="shared" si="11"/>
        <v>0</v>
      </c>
    </row>
    <row r="46" spans="1:7" x14ac:dyDescent="0.25">
      <c r="A46" s="83" t="s">
        <v>347</v>
      </c>
      <c r="B46" s="181">
        <v>0</v>
      </c>
      <c r="C46" s="181">
        <v>0</v>
      </c>
      <c r="D46" s="181">
        <f t="shared" si="8"/>
        <v>0</v>
      </c>
      <c r="E46" s="181">
        <v>0</v>
      </c>
      <c r="F46" s="181">
        <v>0</v>
      </c>
      <c r="G46" s="181">
        <f t="shared" si="11"/>
        <v>0</v>
      </c>
    </row>
    <row r="47" spans="1:7" x14ac:dyDescent="0.25">
      <c r="A47" s="83" t="s">
        <v>348</v>
      </c>
      <c r="B47" s="181">
        <v>0</v>
      </c>
      <c r="C47" s="181">
        <v>0</v>
      </c>
      <c r="D47" s="181">
        <f t="shared" si="8"/>
        <v>0</v>
      </c>
      <c r="E47" s="181">
        <v>0</v>
      </c>
      <c r="F47" s="181">
        <v>0</v>
      </c>
      <c r="G47" s="181">
        <f t="shared" si="11"/>
        <v>0</v>
      </c>
    </row>
    <row r="48" spans="1:7" x14ac:dyDescent="0.25">
      <c r="A48" s="82" t="s">
        <v>349</v>
      </c>
      <c r="B48" s="181">
        <f>SUM(B49:B57)</f>
        <v>10000</v>
      </c>
      <c r="C48" s="181">
        <f t="shared" ref="C48:G48" si="12">SUM(C49:C57)</f>
        <v>2594300</v>
      </c>
      <c r="D48" s="181">
        <f t="shared" si="12"/>
        <v>2604300</v>
      </c>
      <c r="E48" s="181">
        <f t="shared" si="12"/>
        <v>2399820.16</v>
      </c>
      <c r="F48" s="181">
        <f t="shared" si="12"/>
        <v>2399820.16</v>
      </c>
      <c r="G48" s="181">
        <f t="shared" si="12"/>
        <v>204479.84000000003</v>
      </c>
    </row>
    <row r="49" spans="1:7" x14ac:dyDescent="0.25">
      <c r="A49" s="83" t="s">
        <v>350</v>
      </c>
      <c r="B49" s="182">
        <v>10000</v>
      </c>
      <c r="C49" s="182">
        <v>289300</v>
      </c>
      <c r="D49" s="181">
        <f t="shared" si="8"/>
        <v>299300</v>
      </c>
      <c r="E49" s="182">
        <v>158077.99</v>
      </c>
      <c r="F49" s="182">
        <v>158077.99</v>
      </c>
      <c r="G49" s="181">
        <f t="shared" ref="G49:G57" si="13">D49-E49</f>
        <v>141222.01</v>
      </c>
    </row>
    <row r="50" spans="1:7" x14ac:dyDescent="0.25">
      <c r="A50" s="83" t="s">
        <v>351</v>
      </c>
      <c r="B50" s="181">
        <v>0</v>
      </c>
      <c r="C50" s="181">
        <v>0</v>
      </c>
      <c r="D50" s="181">
        <f t="shared" si="8"/>
        <v>0</v>
      </c>
      <c r="E50" s="181">
        <v>0</v>
      </c>
      <c r="F50" s="181">
        <v>0</v>
      </c>
      <c r="G50" s="181">
        <f t="shared" si="13"/>
        <v>0</v>
      </c>
    </row>
    <row r="51" spans="1:7" x14ac:dyDescent="0.25">
      <c r="A51" s="83" t="s">
        <v>352</v>
      </c>
      <c r="B51" s="182">
        <v>0</v>
      </c>
      <c r="C51" s="182">
        <v>30000</v>
      </c>
      <c r="D51" s="181">
        <f t="shared" si="8"/>
        <v>30000</v>
      </c>
      <c r="E51" s="182">
        <v>25596.17</v>
      </c>
      <c r="F51" s="182">
        <v>25596.17</v>
      </c>
      <c r="G51" s="181">
        <f t="shared" si="13"/>
        <v>4403.8300000000017</v>
      </c>
    </row>
    <row r="52" spans="1:7" x14ac:dyDescent="0.25">
      <c r="A52" s="83" t="s">
        <v>353</v>
      </c>
      <c r="B52" s="182">
        <v>0</v>
      </c>
      <c r="C52" s="182">
        <v>2275000</v>
      </c>
      <c r="D52" s="181">
        <f t="shared" si="8"/>
        <v>2275000</v>
      </c>
      <c r="E52" s="182">
        <v>2216146</v>
      </c>
      <c r="F52" s="182">
        <v>2216146</v>
      </c>
      <c r="G52" s="181">
        <f t="shared" si="13"/>
        <v>58854</v>
      </c>
    </row>
    <row r="53" spans="1:7" x14ac:dyDescent="0.25">
      <c r="A53" s="83" t="s">
        <v>354</v>
      </c>
      <c r="B53" s="181">
        <v>0</v>
      </c>
      <c r="C53" s="181">
        <v>0</v>
      </c>
      <c r="D53" s="181">
        <f t="shared" si="8"/>
        <v>0</v>
      </c>
      <c r="E53" s="181">
        <v>0</v>
      </c>
      <c r="F53" s="181">
        <v>0</v>
      </c>
      <c r="G53" s="181">
        <f t="shared" si="13"/>
        <v>0</v>
      </c>
    </row>
    <row r="54" spans="1:7" x14ac:dyDescent="0.25">
      <c r="A54" s="83" t="s">
        <v>355</v>
      </c>
      <c r="B54" s="181">
        <v>0</v>
      </c>
      <c r="C54" s="181">
        <v>0</v>
      </c>
      <c r="D54" s="181">
        <f t="shared" si="8"/>
        <v>0</v>
      </c>
      <c r="E54" s="181">
        <v>0</v>
      </c>
      <c r="F54" s="181">
        <v>0</v>
      </c>
      <c r="G54" s="181">
        <f t="shared" si="13"/>
        <v>0</v>
      </c>
    </row>
    <row r="55" spans="1:7" x14ac:dyDescent="0.25">
      <c r="A55" s="83" t="s">
        <v>356</v>
      </c>
      <c r="B55" s="181">
        <v>0</v>
      </c>
      <c r="C55" s="181">
        <v>0</v>
      </c>
      <c r="D55" s="181">
        <f t="shared" si="8"/>
        <v>0</v>
      </c>
      <c r="E55" s="181">
        <v>0</v>
      </c>
      <c r="F55" s="181">
        <v>0</v>
      </c>
      <c r="G55" s="181">
        <f t="shared" si="13"/>
        <v>0</v>
      </c>
    </row>
    <row r="56" spans="1:7" x14ac:dyDescent="0.25">
      <c r="A56" s="83" t="s">
        <v>357</v>
      </c>
      <c r="B56" s="181">
        <v>0</v>
      </c>
      <c r="C56" s="181">
        <v>0</v>
      </c>
      <c r="D56" s="181">
        <f t="shared" si="8"/>
        <v>0</v>
      </c>
      <c r="E56" s="181">
        <v>0</v>
      </c>
      <c r="F56" s="181">
        <v>0</v>
      </c>
      <c r="G56" s="181">
        <f t="shared" si="13"/>
        <v>0</v>
      </c>
    </row>
    <row r="57" spans="1:7" x14ac:dyDescent="0.25">
      <c r="A57" s="83" t="s">
        <v>358</v>
      </c>
      <c r="B57" s="181">
        <v>0</v>
      </c>
      <c r="C57" s="181">
        <v>0</v>
      </c>
      <c r="D57" s="181">
        <f t="shared" si="8"/>
        <v>0</v>
      </c>
      <c r="E57" s="181">
        <v>0</v>
      </c>
      <c r="F57" s="181">
        <v>0</v>
      </c>
      <c r="G57" s="181">
        <f t="shared" si="13"/>
        <v>0</v>
      </c>
    </row>
    <row r="58" spans="1:7" x14ac:dyDescent="0.25">
      <c r="A58" s="82" t="s">
        <v>359</v>
      </c>
      <c r="B58" s="181">
        <f>SUM(B59:B61)</f>
        <v>0</v>
      </c>
      <c r="C58" s="181">
        <f t="shared" ref="C58:G58" si="14">SUM(C59:C61)</f>
        <v>0</v>
      </c>
      <c r="D58" s="181">
        <f t="shared" si="14"/>
        <v>0</v>
      </c>
      <c r="E58" s="181">
        <f t="shared" si="14"/>
        <v>0</v>
      </c>
      <c r="F58" s="181">
        <f t="shared" si="14"/>
        <v>0</v>
      </c>
      <c r="G58" s="181">
        <f t="shared" si="14"/>
        <v>0</v>
      </c>
    </row>
    <row r="59" spans="1:7" x14ac:dyDescent="0.25">
      <c r="A59" s="83" t="s">
        <v>360</v>
      </c>
      <c r="B59" s="181">
        <v>0</v>
      </c>
      <c r="C59" s="181">
        <v>0</v>
      </c>
      <c r="D59" s="181">
        <f t="shared" si="8"/>
        <v>0</v>
      </c>
      <c r="E59" s="181">
        <v>0</v>
      </c>
      <c r="F59" s="181">
        <v>0</v>
      </c>
      <c r="G59" s="181">
        <f t="shared" ref="G59:G61" si="15">D59-E59</f>
        <v>0</v>
      </c>
    </row>
    <row r="60" spans="1:7" x14ac:dyDescent="0.25">
      <c r="A60" s="83" t="s">
        <v>361</v>
      </c>
      <c r="B60" s="181">
        <v>0</v>
      </c>
      <c r="C60" s="181">
        <v>0</v>
      </c>
      <c r="D60" s="181">
        <f t="shared" si="8"/>
        <v>0</v>
      </c>
      <c r="E60" s="181">
        <v>0</v>
      </c>
      <c r="F60" s="181">
        <v>0</v>
      </c>
      <c r="G60" s="181">
        <f t="shared" si="15"/>
        <v>0</v>
      </c>
    </row>
    <row r="61" spans="1:7" x14ac:dyDescent="0.25">
      <c r="A61" s="83" t="s">
        <v>362</v>
      </c>
      <c r="B61" s="181">
        <v>0</v>
      </c>
      <c r="C61" s="181">
        <v>0</v>
      </c>
      <c r="D61" s="181">
        <f t="shared" si="8"/>
        <v>0</v>
      </c>
      <c r="E61" s="181">
        <v>0</v>
      </c>
      <c r="F61" s="181">
        <v>0</v>
      </c>
      <c r="G61" s="181">
        <f t="shared" si="15"/>
        <v>0</v>
      </c>
    </row>
    <row r="62" spans="1:7" x14ac:dyDescent="0.25">
      <c r="A62" s="82" t="s">
        <v>363</v>
      </c>
      <c r="B62" s="181">
        <f>SUM(B63:B67,B69:B70)</f>
        <v>600000</v>
      </c>
      <c r="C62" s="181">
        <f t="shared" ref="C62:G62" si="16">SUM(C63:C67,C69:C70)</f>
        <v>0</v>
      </c>
      <c r="D62" s="181">
        <f t="shared" si="16"/>
        <v>600000</v>
      </c>
      <c r="E62" s="181">
        <f t="shared" si="16"/>
        <v>0</v>
      </c>
      <c r="F62" s="181">
        <f t="shared" si="16"/>
        <v>0</v>
      </c>
      <c r="G62" s="181">
        <f t="shared" si="16"/>
        <v>600000</v>
      </c>
    </row>
    <row r="63" spans="1:7" x14ac:dyDescent="0.25">
      <c r="A63" s="83" t="s">
        <v>364</v>
      </c>
      <c r="B63" s="181">
        <v>0</v>
      </c>
      <c r="C63" s="181">
        <v>0</v>
      </c>
      <c r="D63" s="181">
        <f t="shared" si="8"/>
        <v>0</v>
      </c>
      <c r="E63" s="181">
        <v>0</v>
      </c>
      <c r="F63" s="181">
        <v>0</v>
      </c>
      <c r="G63" s="181">
        <f t="shared" ref="G63:G70" si="17">D63-E63</f>
        <v>0</v>
      </c>
    </row>
    <row r="64" spans="1:7" x14ac:dyDescent="0.25">
      <c r="A64" s="83" t="s">
        <v>365</v>
      </c>
      <c r="B64" s="181">
        <v>0</v>
      </c>
      <c r="C64" s="181">
        <v>0</v>
      </c>
      <c r="D64" s="181">
        <f t="shared" si="8"/>
        <v>0</v>
      </c>
      <c r="E64" s="181">
        <v>0</v>
      </c>
      <c r="F64" s="181">
        <v>0</v>
      </c>
      <c r="G64" s="181">
        <f t="shared" si="17"/>
        <v>0</v>
      </c>
    </row>
    <row r="65" spans="1:7" x14ac:dyDescent="0.25">
      <c r="A65" s="83" t="s">
        <v>366</v>
      </c>
      <c r="B65" s="181">
        <v>0</v>
      </c>
      <c r="C65" s="181">
        <v>0</v>
      </c>
      <c r="D65" s="181">
        <f t="shared" si="8"/>
        <v>0</v>
      </c>
      <c r="E65" s="181">
        <v>0</v>
      </c>
      <c r="F65" s="181">
        <v>0</v>
      </c>
      <c r="G65" s="181">
        <f t="shared" si="17"/>
        <v>0</v>
      </c>
    </row>
    <row r="66" spans="1:7" x14ac:dyDescent="0.25">
      <c r="A66" s="83" t="s">
        <v>367</v>
      </c>
      <c r="B66" s="181">
        <v>0</v>
      </c>
      <c r="C66" s="181">
        <v>0</v>
      </c>
      <c r="D66" s="181">
        <f t="shared" si="8"/>
        <v>0</v>
      </c>
      <c r="E66" s="181">
        <v>0</v>
      </c>
      <c r="F66" s="181">
        <v>0</v>
      </c>
      <c r="G66" s="181">
        <f t="shared" si="17"/>
        <v>0</v>
      </c>
    </row>
    <row r="67" spans="1:7" x14ac:dyDescent="0.25">
      <c r="A67" s="83" t="s">
        <v>368</v>
      </c>
      <c r="B67" s="181">
        <v>0</v>
      </c>
      <c r="C67" s="181">
        <v>0</v>
      </c>
      <c r="D67" s="181">
        <f t="shared" si="8"/>
        <v>0</v>
      </c>
      <c r="E67" s="181">
        <v>0</v>
      </c>
      <c r="F67" s="181">
        <v>0</v>
      </c>
      <c r="G67" s="181">
        <f t="shared" si="17"/>
        <v>0</v>
      </c>
    </row>
    <row r="68" spans="1:7" x14ac:dyDescent="0.25">
      <c r="A68" s="83" t="s">
        <v>369</v>
      </c>
      <c r="B68" s="181">
        <v>0</v>
      </c>
      <c r="C68" s="181">
        <v>0</v>
      </c>
      <c r="D68" s="181">
        <f t="shared" si="8"/>
        <v>0</v>
      </c>
      <c r="E68" s="181">
        <v>0</v>
      </c>
      <c r="F68" s="181">
        <v>0</v>
      </c>
      <c r="G68" s="181">
        <f t="shared" si="17"/>
        <v>0</v>
      </c>
    </row>
    <row r="69" spans="1:7" x14ac:dyDescent="0.25">
      <c r="A69" s="83" t="s">
        <v>370</v>
      </c>
      <c r="B69" s="181">
        <v>0</v>
      </c>
      <c r="C69" s="181">
        <v>0</v>
      </c>
      <c r="D69" s="181">
        <f t="shared" si="8"/>
        <v>0</v>
      </c>
      <c r="E69" s="181">
        <v>0</v>
      </c>
      <c r="F69" s="181">
        <v>0</v>
      </c>
      <c r="G69" s="181">
        <f t="shared" si="17"/>
        <v>0</v>
      </c>
    </row>
    <row r="70" spans="1:7" x14ac:dyDescent="0.25">
      <c r="A70" s="83" t="s">
        <v>371</v>
      </c>
      <c r="B70" s="182">
        <v>600000</v>
      </c>
      <c r="C70" s="182">
        <v>0</v>
      </c>
      <c r="D70" s="181">
        <f t="shared" si="8"/>
        <v>600000</v>
      </c>
      <c r="E70" s="182">
        <v>0</v>
      </c>
      <c r="F70" s="182">
        <v>0</v>
      </c>
      <c r="G70" s="181">
        <f t="shared" si="17"/>
        <v>600000</v>
      </c>
    </row>
    <row r="71" spans="1:7" x14ac:dyDescent="0.25">
      <c r="A71" s="82" t="s">
        <v>372</v>
      </c>
      <c r="B71" s="181">
        <f>SUM(B72:B74)</f>
        <v>0</v>
      </c>
      <c r="C71" s="181">
        <f t="shared" ref="C71:G71" si="18">SUM(C72:C74)</f>
        <v>0</v>
      </c>
      <c r="D71" s="181">
        <f t="shared" si="18"/>
        <v>0</v>
      </c>
      <c r="E71" s="181">
        <f t="shared" si="18"/>
        <v>0</v>
      </c>
      <c r="F71" s="181">
        <f t="shared" si="18"/>
        <v>0</v>
      </c>
      <c r="G71" s="181">
        <f t="shared" si="18"/>
        <v>0</v>
      </c>
    </row>
    <row r="72" spans="1:7" x14ac:dyDescent="0.25">
      <c r="A72" s="83" t="s">
        <v>373</v>
      </c>
      <c r="B72" s="181">
        <v>0</v>
      </c>
      <c r="C72" s="181">
        <v>0</v>
      </c>
      <c r="D72" s="181">
        <f t="shared" si="8"/>
        <v>0</v>
      </c>
      <c r="E72" s="181">
        <v>0</v>
      </c>
      <c r="F72" s="181">
        <v>0</v>
      </c>
      <c r="G72" s="181">
        <f t="shared" ref="G72:G74" si="19">D72-E72</f>
        <v>0</v>
      </c>
    </row>
    <row r="73" spans="1:7" x14ac:dyDescent="0.25">
      <c r="A73" s="83" t="s">
        <v>374</v>
      </c>
      <c r="B73" s="181">
        <v>0</v>
      </c>
      <c r="C73" s="181">
        <v>0</v>
      </c>
      <c r="D73" s="181">
        <f t="shared" si="8"/>
        <v>0</v>
      </c>
      <c r="E73" s="181">
        <v>0</v>
      </c>
      <c r="F73" s="181">
        <v>0</v>
      </c>
      <c r="G73" s="181">
        <f t="shared" si="19"/>
        <v>0</v>
      </c>
    </row>
    <row r="74" spans="1:7" x14ac:dyDescent="0.25">
      <c r="A74" s="83" t="s">
        <v>375</v>
      </c>
      <c r="B74" s="181">
        <v>0</v>
      </c>
      <c r="C74" s="181">
        <v>0</v>
      </c>
      <c r="D74" s="181">
        <f t="shared" si="8"/>
        <v>0</v>
      </c>
      <c r="E74" s="181">
        <v>0</v>
      </c>
      <c r="F74" s="181">
        <v>0</v>
      </c>
      <c r="G74" s="181">
        <f t="shared" si="19"/>
        <v>0</v>
      </c>
    </row>
    <row r="75" spans="1:7" x14ac:dyDescent="0.25">
      <c r="A75" s="82" t="s">
        <v>376</v>
      </c>
      <c r="B75" s="181">
        <f>SUM(B76:B82)</f>
        <v>0</v>
      </c>
      <c r="C75" s="181">
        <f t="shared" ref="C75:G75" si="20">SUM(C76:C82)</f>
        <v>0</v>
      </c>
      <c r="D75" s="181">
        <f t="shared" si="20"/>
        <v>0</v>
      </c>
      <c r="E75" s="181">
        <f t="shared" si="20"/>
        <v>0</v>
      </c>
      <c r="F75" s="181">
        <f t="shared" si="20"/>
        <v>0</v>
      </c>
      <c r="G75" s="181">
        <f t="shared" si="20"/>
        <v>0</v>
      </c>
    </row>
    <row r="76" spans="1:7" x14ac:dyDescent="0.25">
      <c r="A76" s="83" t="s">
        <v>377</v>
      </c>
      <c r="B76" s="181">
        <v>0</v>
      </c>
      <c r="C76" s="181">
        <v>0</v>
      </c>
      <c r="D76" s="181">
        <f t="shared" si="8"/>
        <v>0</v>
      </c>
      <c r="E76" s="181">
        <v>0</v>
      </c>
      <c r="F76" s="181">
        <v>0</v>
      </c>
      <c r="G76" s="181">
        <f t="shared" ref="G76:G82" si="21">D76-E76</f>
        <v>0</v>
      </c>
    </row>
    <row r="77" spans="1:7" x14ac:dyDescent="0.25">
      <c r="A77" s="83" t="s">
        <v>378</v>
      </c>
      <c r="B77" s="181">
        <v>0</v>
      </c>
      <c r="C77" s="181">
        <v>0</v>
      </c>
      <c r="D77" s="181">
        <f t="shared" si="8"/>
        <v>0</v>
      </c>
      <c r="E77" s="181">
        <v>0</v>
      </c>
      <c r="F77" s="181">
        <v>0</v>
      </c>
      <c r="G77" s="181">
        <f t="shared" si="21"/>
        <v>0</v>
      </c>
    </row>
    <row r="78" spans="1:7" x14ac:dyDescent="0.25">
      <c r="A78" s="83" t="s">
        <v>379</v>
      </c>
      <c r="B78" s="181">
        <v>0</v>
      </c>
      <c r="C78" s="181">
        <v>0</v>
      </c>
      <c r="D78" s="181">
        <f t="shared" si="8"/>
        <v>0</v>
      </c>
      <c r="E78" s="181">
        <v>0</v>
      </c>
      <c r="F78" s="181">
        <v>0</v>
      </c>
      <c r="G78" s="181">
        <f t="shared" si="21"/>
        <v>0</v>
      </c>
    </row>
    <row r="79" spans="1:7" x14ac:dyDescent="0.25">
      <c r="A79" s="83" t="s">
        <v>380</v>
      </c>
      <c r="B79" s="181">
        <v>0</v>
      </c>
      <c r="C79" s="181">
        <v>0</v>
      </c>
      <c r="D79" s="181">
        <f t="shared" si="8"/>
        <v>0</v>
      </c>
      <c r="E79" s="181">
        <v>0</v>
      </c>
      <c r="F79" s="181">
        <v>0</v>
      </c>
      <c r="G79" s="181">
        <f t="shared" si="21"/>
        <v>0</v>
      </c>
    </row>
    <row r="80" spans="1:7" x14ac:dyDescent="0.25">
      <c r="A80" s="83" t="s">
        <v>381</v>
      </c>
      <c r="B80" s="181">
        <v>0</v>
      </c>
      <c r="C80" s="181">
        <v>0</v>
      </c>
      <c r="D80" s="181">
        <f t="shared" si="8"/>
        <v>0</v>
      </c>
      <c r="E80" s="181">
        <v>0</v>
      </c>
      <c r="F80" s="181">
        <v>0</v>
      </c>
      <c r="G80" s="181">
        <f t="shared" si="21"/>
        <v>0</v>
      </c>
    </row>
    <row r="81" spans="1:7" x14ac:dyDescent="0.25">
      <c r="A81" s="83" t="s">
        <v>382</v>
      </c>
      <c r="B81" s="181">
        <v>0</v>
      </c>
      <c r="C81" s="181">
        <v>0</v>
      </c>
      <c r="D81" s="181">
        <f t="shared" si="8"/>
        <v>0</v>
      </c>
      <c r="E81" s="181">
        <v>0</v>
      </c>
      <c r="F81" s="181">
        <v>0</v>
      </c>
      <c r="G81" s="181">
        <f t="shared" si="21"/>
        <v>0</v>
      </c>
    </row>
    <row r="82" spans="1:7" x14ac:dyDescent="0.25">
      <c r="A82" s="83" t="s">
        <v>383</v>
      </c>
      <c r="B82" s="181">
        <v>0</v>
      </c>
      <c r="C82" s="181">
        <v>0</v>
      </c>
      <c r="D82" s="181">
        <f t="shared" si="8"/>
        <v>0</v>
      </c>
      <c r="E82" s="181">
        <v>0</v>
      </c>
      <c r="F82" s="181">
        <v>0</v>
      </c>
      <c r="G82" s="181">
        <f t="shared" si="21"/>
        <v>0</v>
      </c>
    </row>
    <row r="83" spans="1:7" x14ac:dyDescent="0.25">
      <c r="A83" s="84"/>
      <c r="B83" s="183"/>
      <c r="C83" s="183"/>
      <c r="D83" s="183"/>
      <c r="E83" s="183"/>
      <c r="F83" s="183"/>
      <c r="G83" s="183"/>
    </row>
    <row r="84" spans="1:7" x14ac:dyDescent="0.25">
      <c r="A84" s="28" t="s">
        <v>384</v>
      </c>
      <c r="B84" s="180">
        <f>B85+B93+B103+B113+B123+B133+B137+B146+B150</f>
        <v>3293527.16</v>
      </c>
      <c r="C84" s="180">
        <f t="shared" ref="C84:G84" si="22">C85+C93+C103+C113+C123+C133+C137+C146+C150</f>
        <v>0</v>
      </c>
      <c r="D84" s="180">
        <f t="shared" si="22"/>
        <v>3293527.16</v>
      </c>
      <c r="E84" s="180">
        <f t="shared" si="22"/>
        <v>1102018.04</v>
      </c>
      <c r="F84" s="180">
        <f t="shared" si="22"/>
        <v>1102018.04</v>
      </c>
      <c r="G84" s="180">
        <f t="shared" si="22"/>
        <v>2191509.12</v>
      </c>
    </row>
    <row r="85" spans="1:7" x14ac:dyDescent="0.25">
      <c r="A85" s="82" t="s">
        <v>311</v>
      </c>
      <c r="B85" s="181">
        <f>SUM(B86:B92)</f>
        <v>0</v>
      </c>
      <c r="C85" s="181">
        <f t="shared" ref="C85:G85" si="23">SUM(C86:C92)</f>
        <v>0</v>
      </c>
      <c r="D85" s="181">
        <f t="shared" si="23"/>
        <v>0</v>
      </c>
      <c r="E85" s="181">
        <f t="shared" si="23"/>
        <v>0</v>
      </c>
      <c r="F85" s="181">
        <f t="shared" si="23"/>
        <v>0</v>
      </c>
      <c r="G85" s="181">
        <f t="shared" si="23"/>
        <v>0</v>
      </c>
    </row>
    <row r="86" spans="1:7" x14ac:dyDescent="0.25">
      <c r="A86" s="83" t="s">
        <v>312</v>
      </c>
      <c r="B86" s="181">
        <v>0</v>
      </c>
      <c r="C86" s="181">
        <v>0</v>
      </c>
      <c r="D86" s="181">
        <f t="shared" ref="D86:D92" si="24">B86+C86</f>
        <v>0</v>
      </c>
      <c r="E86" s="181">
        <v>0</v>
      </c>
      <c r="F86" s="181">
        <v>0</v>
      </c>
      <c r="G86" s="181">
        <f t="shared" ref="G86:G92" si="25">D86-E86</f>
        <v>0</v>
      </c>
    </row>
    <row r="87" spans="1:7" x14ac:dyDescent="0.25">
      <c r="A87" s="83" t="s">
        <v>313</v>
      </c>
      <c r="B87" s="181">
        <v>0</v>
      </c>
      <c r="C87" s="181">
        <v>0</v>
      </c>
      <c r="D87" s="181">
        <f t="shared" si="24"/>
        <v>0</v>
      </c>
      <c r="E87" s="181">
        <v>0</v>
      </c>
      <c r="F87" s="181">
        <v>0</v>
      </c>
      <c r="G87" s="181">
        <f t="shared" si="25"/>
        <v>0</v>
      </c>
    </row>
    <row r="88" spans="1:7" x14ac:dyDescent="0.25">
      <c r="A88" s="83" t="s">
        <v>314</v>
      </c>
      <c r="B88" s="181">
        <v>0</v>
      </c>
      <c r="C88" s="181">
        <v>0</v>
      </c>
      <c r="D88" s="181">
        <f t="shared" si="24"/>
        <v>0</v>
      </c>
      <c r="E88" s="181">
        <v>0</v>
      </c>
      <c r="F88" s="181">
        <v>0</v>
      </c>
      <c r="G88" s="181">
        <f t="shared" si="25"/>
        <v>0</v>
      </c>
    </row>
    <row r="89" spans="1:7" x14ac:dyDescent="0.25">
      <c r="A89" s="83" t="s">
        <v>315</v>
      </c>
      <c r="B89" s="181">
        <v>0</v>
      </c>
      <c r="C89" s="181">
        <v>0</v>
      </c>
      <c r="D89" s="181">
        <f t="shared" si="24"/>
        <v>0</v>
      </c>
      <c r="E89" s="181">
        <v>0</v>
      </c>
      <c r="F89" s="181">
        <v>0</v>
      </c>
      <c r="G89" s="181">
        <f t="shared" si="25"/>
        <v>0</v>
      </c>
    </row>
    <row r="90" spans="1:7" x14ac:dyDescent="0.25">
      <c r="A90" s="83" t="s">
        <v>316</v>
      </c>
      <c r="B90" s="181">
        <v>0</v>
      </c>
      <c r="C90" s="181">
        <v>0</v>
      </c>
      <c r="D90" s="181">
        <f t="shared" si="24"/>
        <v>0</v>
      </c>
      <c r="E90" s="181">
        <v>0</v>
      </c>
      <c r="F90" s="181">
        <v>0</v>
      </c>
      <c r="G90" s="181">
        <f t="shared" si="25"/>
        <v>0</v>
      </c>
    </row>
    <row r="91" spans="1:7" x14ac:dyDescent="0.25">
      <c r="A91" s="83" t="s">
        <v>317</v>
      </c>
      <c r="B91" s="181">
        <v>0</v>
      </c>
      <c r="C91" s="181">
        <v>0</v>
      </c>
      <c r="D91" s="181">
        <f t="shared" si="24"/>
        <v>0</v>
      </c>
      <c r="E91" s="181">
        <v>0</v>
      </c>
      <c r="F91" s="181">
        <v>0</v>
      </c>
      <c r="G91" s="181">
        <f t="shared" si="25"/>
        <v>0</v>
      </c>
    </row>
    <row r="92" spans="1:7" x14ac:dyDescent="0.25">
      <c r="A92" s="83" t="s">
        <v>318</v>
      </c>
      <c r="B92" s="181">
        <v>0</v>
      </c>
      <c r="C92" s="181">
        <v>0</v>
      </c>
      <c r="D92" s="181">
        <f t="shared" si="24"/>
        <v>0</v>
      </c>
      <c r="E92" s="181">
        <v>0</v>
      </c>
      <c r="F92" s="181">
        <v>0</v>
      </c>
      <c r="G92" s="181">
        <f t="shared" si="25"/>
        <v>0</v>
      </c>
    </row>
    <row r="93" spans="1:7" x14ac:dyDescent="0.25">
      <c r="A93" s="82" t="s">
        <v>319</v>
      </c>
      <c r="B93" s="181">
        <f>SUM(B94:B102)</f>
        <v>560000</v>
      </c>
      <c r="C93" s="181">
        <f t="shared" ref="C93:G93" si="26">SUM(C94:C102)</f>
        <v>0</v>
      </c>
      <c r="D93" s="181">
        <f t="shared" si="26"/>
        <v>560000</v>
      </c>
      <c r="E93" s="181">
        <f t="shared" si="26"/>
        <v>281189.45</v>
      </c>
      <c r="F93" s="181">
        <f t="shared" si="26"/>
        <v>281189.45</v>
      </c>
      <c r="G93" s="181">
        <f t="shared" si="26"/>
        <v>278810.55</v>
      </c>
    </row>
    <row r="94" spans="1:7" x14ac:dyDescent="0.25">
      <c r="A94" s="83" t="s">
        <v>320</v>
      </c>
      <c r="B94" s="181">
        <v>0</v>
      </c>
      <c r="C94" s="181">
        <v>0</v>
      </c>
      <c r="D94" s="181">
        <f t="shared" ref="D94:D102" si="27">B94+C94</f>
        <v>0</v>
      </c>
      <c r="E94" s="181">
        <v>0</v>
      </c>
      <c r="F94" s="181">
        <v>0</v>
      </c>
      <c r="G94" s="181">
        <f t="shared" ref="G94:G102" si="28">D94-E94</f>
        <v>0</v>
      </c>
    </row>
    <row r="95" spans="1:7" x14ac:dyDescent="0.25">
      <c r="A95" s="83" t="s">
        <v>321</v>
      </c>
      <c r="B95" s="181">
        <v>0</v>
      </c>
      <c r="C95" s="181">
        <v>0</v>
      </c>
      <c r="D95" s="181">
        <f t="shared" si="27"/>
        <v>0</v>
      </c>
      <c r="E95" s="181">
        <v>0</v>
      </c>
      <c r="F95" s="181">
        <v>0</v>
      </c>
      <c r="G95" s="181">
        <f t="shared" si="28"/>
        <v>0</v>
      </c>
    </row>
    <row r="96" spans="1:7" x14ac:dyDescent="0.25">
      <c r="A96" s="83" t="s">
        <v>322</v>
      </c>
      <c r="B96" s="181">
        <v>0</v>
      </c>
      <c r="C96" s="181">
        <v>0</v>
      </c>
      <c r="D96" s="181">
        <f t="shared" si="27"/>
        <v>0</v>
      </c>
      <c r="E96" s="181">
        <v>0</v>
      </c>
      <c r="F96" s="181">
        <v>0</v>
      </c>
      <c r="G96" s="181">
        <f t="shared" si="28"/>
        <v>0</v>
      </c>
    </row>
    <row r="97" spans="1:7" x14ac:dyDescent="0.25">
      <c r="A97" s="83" t="s">
        <v>323</v>
      </c>
      <c r="B97" s="181">
        <v>0</v>
      </c>
      <c r="C97" s="181">
        <v>0</v>
      </c>
      <c r="D97" s="181">
        <f t="shared" si="27"/>
        <v>0</v>
      </c>
      <c r="E97" s="181">
        <v>0</v>
      </c>
      <c r="F97" s="181">
        <v>0</v>
      </c>
      <c r="G97" s="181">
        <f t="shared" si="28"/>
        <v>0</v>
      </c>
    </row>
    <row r="98" spans="1:7" x14ac:dyDescent="0.25">
      <c r="A98" s="85" t="s">
        <v>324</v>
      </c>
      <c r="B98" s="181">
        <v>0</v>
      </c>
      <c r="C98" s="181">
        <v>0</v>
      </c>
      <c r="D98" s="181">
        <f t="shared" si="27"/>
        <v>0</v>
      </c>
      <c r="E98" s="181">
        <v>0</v>
      </c>
      <c r="F98" s="181">
        <v>0</v>
      </c>
      <c r="G98" s="181">
        <f t="shared" si="28"/>
        <v>0</v>
      </c>
    </row>
    <row r="99" spans="1:7" x14ac:dyDescent="0.25">
      <c r="A99" s="83" t="s">
        <v>325</v>
      </c>
      <c r="B99" s="182">
        <v>560000</v>
      </c>
      <c r="C99" s="182">
        <v>0</v>
      </c>
      <c r="D99" s="181">
        <f t="shared" si="27"/>
        <v>560000</v>
      </c>
      <c r="E99" s="182">
        <v>281189.45</v>
      </c>
      <c r="F99" s="182">
        <v>281189.45</v>
      </c>
      <c r="G99" s="181">
        <f t="shared" si="28"/>
        <v>278810.55</v>
      </c>
    </row>
    <row r="100" spans="1:7" x14ac:dyDescent="0.25">
      <c r="A100" s="83" t="s">
        <v>326</v>
      </c>
      <c r="B100" s="181">
        <v>0</v>
      </c>
      <c r="C100" s="181">
        <v>0</v>
      </c>
      <c r="D100" s="181">
        <f t="shared" si="27"/>
        <v>0</v>
      </c>
      <c r="E100" s="181">
        <v>0</v>
      </c>
      <c r="F100" s="181">
        <v>0</v>
      </c>
      <c r="G100" s="181">
        <f t="shared" si="28"/>
        <v>0</v>
      </c>
    </row>
    <row r="101" spans="1:7" x14ac:dyDescent="0.25">
      <c r="A101" s="83" t="s">
        <v>327</v>
      </c>
      <c r="B101" s="181">
        <v>0</v>
      </c>
      <c r="C101" s="181">
        <v>0</v>
      </c>
      <c r="D101" s="181">
        <f t="shared" si="27"/>
        <v>0</v>
      </c>
      <c r="E101" s="181">
        <v>0</v>
      </c>
      <c r="F101" s="181">
        <v>0</v>
      </c>
      <c r="G101" s="181">
        <f t="shared" si="28"/>
        <v>0</v>
      </c>
    </row>
    <row r="102" spans="1:7" x14ac:dyDescent="0.25">
      <c r="A102" s="83" t="s">
        <v>328</v>
      </c>
      <c r="B102" s="181">
        <v>0</v>
      </c>
      <c r="C102" s="181">
        <v>0</v>
      </c>
      <c r="D102" s="181">
        <f t="shared" si="27"/>
        <v>0</v>
      </c>
      <c r="E102" s="181">
        <v>0</v>
      </c>
      <c r="F102" s="181">
        <v>0</v>
      </c>
      <c r="G102" s="181">
        <f t="shared" si="28"/>
        <v>0</v>
      </c>
    </row>
    <row r="103" spans="1:7" x14ac:dyDescent="0.25">
      <c r="A103" s="82" t="s">
        <v>329</v>
      </c>
      <c r="B103" s="181">
        <f>SUM(B104:B112)</f>
        <v>810000</v>
      </c>
      <c r="C103" s="181">
        <f t="shared" ref="C103:G103" si="29">SUM(C104:C112)</f>
        <v>0</v>
      </c>
      <c r="D103" s="181">
        <f t="shared" si="29"/>
        <v>810000</v>
      </c>
      <c r="E103" s="181">
        <f t="shared" si="29"/>
        <v>212422.5</v>
      </c>
      <c r="F103" s="181">
        <f t="shared" si="29"/>
        <v>212422.5</v>
      </c>
      <c r="G103" s="181">
        <f t="shared" si="29"/>
        <v>597577.5</v>
      </c>
    </row>
    <row r="104" spans="1:7" x14ac:dyDescent="0.25">
      <c r="A104" s="83" t="s">
        <v>330</v>
      </c>
      <c r="B104" s="182">
        <v>450000</v>
      </c>
      <c r="C104" s="182">
        <v>0</v>
      </c>
      <c r="D104" s="181">
        <f t="shared" ref="D104:D112" si="30">B104+C104</f>
        <v>450000</v>
      </c>
      <c r="E104" s="182">
        <v>110750</v>
      </c>
      <c r="F104" s="182">
        <v>110750</v>
      </c>
      <c r="G104" s="181">
        <f t="shared" ref="G104:G112" si="31">D104-E104</f>
        <v>339250</v>
      </c>
    </row>
    <row r="105" spans="1:7" x14ac:dyDescent="0.25">
      <c r="A105" s="83" t="s">
        <v>331</v>
      </c>
      <c r="B105" s="181">
        <v>0</v>
      </c>
      <c r="C105" s="181">
        <v>0</v>
      </c>
      <c r="D105" s="181">
        <f t="shared" si="30"/>
        <v>0</v>
      </c>
      <c r="E105" s="181">
        <v>0</v>
      </c>
      <c r="F105" s="181">
        <v>0</v>
      </c>
      <c r="G105" s="181">
        <f t="shared" si="31"/>
        <v>0</v>
      </c>
    </row>
    <row r="106" spans="1:7" x14ac:dyDescent="0.25">
      <c r="A106" s="83" t="s">
        <v>332</v>
      </c>
      <c r="B106" s="181">
        <v>0</v>
      </c>
      <c r="C106" s="181">
        <v>0</v>
      </c>
      <c r="D106" s="181">
        <f t="shared" si="30"/>
        <v>0</v>
      </c>
      <c r="E106" s="181">
        <v>0</v>
      </c>
      <c r="F106" s="181">
        <v>0</v>
      </c>
      <c r="G106" s="181">
        <f t="shared" si="31"/>
        <v>0</v>
      </c>
    </row>
    <row r="107" spans="1:7" x14ac:dyDescent="0.25">
      <c r="A107" s="83" t="s">
        <v>333</v>
      </c>
      <c r="B107" s="181">
        <v>0</v>
      </c>
      <c r="C107" s="181">
        <v>0</v>
      </c>
      <c r="D107" s="181">
        <f t="shared" si="30"/>
        <v>0</v>
      </c>
      <c r="E107" s="181">
        <v>0</v>
      </c>
      <c r="F107" s="181">
        <v>0</v>
      </c>
      <c r="G107" s="181">
        <f t="shared" si="31"/>
        <v>0</v>
      </c>
    </row>
    <row r="108" spans="1:7" x14ac:dyDescent="0.25">
      <c r="A108" s="83" t="s">
        <v>334</v>
      </c>
      <c r="B108" s="182">
        <v>360000</v>
      </c>
      <c r="C108" s="182">
        <v>0</v>
      </c>
      <c r="D108" s="181">
        <f t="shared" si="30"/>
        <v>360000</v>
      </c>
      <c r="E108" s="182">
        <v>101672.5</v>
      </c>
      <c r="F108" s="182">
        <v>101672.5</v>
      </c>
      <c r="G108" s="181">
        <f t="shared" si="31"/>
        <v>258327.5</v>
      </c>
    </row>
    <row r="109" spans="1:7" x14ac:dyDescent="0.25">
      <c r="A109" s="83" t="s">
        <v>335</v>
      </c>
      <c r="B109" s="181">
        <v>0</v>
      </c>
      <c r="C109" s="181">
        <v>0</v>
      </c>
      <c r="D109" s="181">
        <f t="shared" si="30"/>
        <v>0</v>
      </c>
      <c r="E109" s="181">
        <v>0</v>
      </c>
      <c r="F109" s="181">
        <v>0</v>
      </c>
      <c r="G109" s="181">
        <f t="shared" si="31"/>
        <v>0</v>
      </c>
    </row>
    <row r="110" spans="1:7" x14ac:dyDescent="0.25">
      <c r="A110" s="83" t="s">
        <v>336</v>
      </c>
      <c r="B110" s="181">
        <v>0</v>
      </c>
      <c r="C110" s="181">
        <v>0</v>
      </c>
      <c r="D110" s="181">
        <f t="shared" si="30"/>
        <v>0</v>
      </c>
      <c r="E110" s="181">
        <v>0</v>
      </c>
      <c r="F110" s="181">
        <v>0</v>
      </c>
      <c r="G110" s="181">
        <f t="shared" si="31"/>
        <v>0</v>
      </c>
    </row>
    <row r="111" spans="1:7" x14ac:dyDescent="0.25">
      <c r="A111" s="83" t="s">
        <v>337</v>
      </c>
      <c r="B111" s="181">
        <v>0</v>
      </c>
      <c r="C111" s="181">
        <v>0</v>
      </c>
      <c r="D111" s="181">
        <f t="shared" si="30"/>
        <v>0</v>
      </c>
      <c r="E111" s="181">
        <v>0</v>
      </c>
      <c r="F111" s="181">
        <v>0</v>
      </c>
      <c r="G111" s="181">
        <f t="shared" si="31"/>
        <v>0</v>
      </c>
    </row>
    <row r="112" spans="1:7" x14ac:dyDescent="0.25">
      <c r="A112" s="83" t="s">
        <v>338</v>
      </c>
      <c r="B112" s="181">
        <v>0</v>
      </c>
      <c r="C112" s="181">
        <v>0</v>
      </c>
      <c r="D112" s="181">
        <f t="shared" si="30"/>
        <v>0</v>
      </c>
      <c r="E112" s="181">
        <v>0</v>
      </c>
      <c r="F112" s="181">
        <v>0</v>
      </c>
      <c r="G112" s="181">
        <f t="shared" si="31"/>
        <v>0</v>
      </c>
    </row>
    <row r="113" spans="1:7" x14ac:dyDescent="0.25">
      <c r="A113" s="82" t="s">
        <v>339</v>
      </c>
      <c r="B113" s="181">
        <f>SUM(B114:B122)</f>
        <v>1923527.16</v>
      </c>
      <c r="C113" s="181">
        <f t="shared" ref="C113:G113" si="32">SUM(C114:C122)</f>
        <v>0</v>
      </c>
      <c r="D113" s="181">
        <f t="shared" si="32"/>
        <v>1923527.16</v>
      </c>
      <c r="E113" s="181">
        <f t="shared" si="32"/>
        <v>608406.09</v>
      </c>
      <c r="F113" s="181">
        <f t="shared" si="32"/>
        <v>608406.09</v>
      </c>
      <c r="G113" s="181">
        <f t="shared" si="32"/>
        <v>1315121.0699999998</v>
      </c>
    </row>
    <row r="114" spans="1:7" x14ac:dyDescent="0.25">
      <c r="A114" s="83" t="s">
        <v>340</v>
      </c>
      <c r="B114" s="181">
        <v>0</v>
      </c>
      <c r="C114" s="181">
        <v>0</v>
      </c>
      <c r="D114" s="181">
        <f t="shared" ref="D114:D122" si="33">B114+C114</f>
        <v>0</v>
      </c>
      <c r="E114" s="181">
        <v>0</v>
      </c>
      <c r="F114" s="181">
        <v>0</v>
      </c>
      <c r="G114" s="181">
        <f t="shared" ref="G114:G122" si="34">D114-E114</f>
        <v>0</v>
      </c>
    </row>
    <row r="115" spans="1:7" x14ac:dyDescent="0.25">
      <c r="A115" s="83" t="s">
        <v>341</v>
      </c>
      <c r="B115" s="181">
        <v>0</v>
      </c>
      <c r="C115" s="181">
        <v>0</v>
      </c>
      <c r="D115" s="181">
        <f t="shared" si="33"/>
        <v>0</v>
      </c>
      <c r="E115" s="181">
        <v>0</v>
      </c>
      <c r="F115" s="181">
        <v>0</v>
      </c>
      <c r="G115" s="181">
        <f t="shared" si="34"/>
        <v>0</v>
      </c>
    </row>
    <row r="116" spans="1:7" x14ac:dyDescent="0.25">
      <c r="A116" s="83" t="s">
        <v>342</v>
      </c>
      <c r="B116" s="181">
        <v>0</v>
      </c>
      <c r="C116" s="181">
        <v>0</v>
      </c>
      <c r="D116" s="181">
        <f t="shared" si="33"/>
        <v>0</v>
      </c>
      <c r="E116" s="181">
        <v>0</v>
      </c>
      <c r="F116" s="181">
        <v>0</v>
      </c>
      <c r="G116" s="181">
        <f t="shared" si="34"/>
        <v>0</v>
      </c>
    </row>
    <row r="117" spans="1:7" x14ac:dyDescent="0.25">
      <c r="A117" s="83" t="s">
        <v>343</v>
      </c>
      <c r="B117" s="182">
        <v>1923527.16</v>
      </c>
      <c r="C117" s="182">
        <v>0</v>
      </c>
      <c r="D117" s="181">
        <f t="shared" si="33"/>
        <v>1923527.16</v>
      </c>
      <c r="E117" s="182">
        <v>608406.09</v>
      </c>
      <c r="F117" s="182">
        <v>608406.09</v>
      </c>
      <c r="G117" s="181">
        <f t="shared" si="34"/>
        <v>1315121.0699999998</v>
      </c>
    </row>
    <row r="118" spans="1:7" x14ac:dyDescent="0.25">
      <c r="A118" s="83" t="s">
        <v>344</v>
      </c>
      <c r="B118" s="181">
        <v>0</v>
      </c>
      <c r="C118" s="181">
        <v>0</v>
      </c>
      <c r="D118" s="181">
        <f t="shared" si="33"/>
        <v>0</v>
      </c>
      <c r="E118" s="181">
        <v>0</v>
      </c>
      <c r="F118" s="181">
        <v>0</v>
      </c>
      <c r="G118" s="181">
        <f t="shared" si="34"/>
        <v>0</v>
      </c>
    </row>
    <row r="119" spans="1:7" x14ac:dyDescent="0.25">
      <c r="A119" s="83" t="s">
        <v>345</v>
      </c>
      <c r="B119" s="181">
        <v>0</v>
      </c>
      <c r="C119" s="181">
        <v>0</v>
      </c>
      <c r="D119" s="181">
        <f t="shared" si="33"/>
        <v>0</v>
      </c>
      <c r="E119" s="181">
        <v>0</v>
      </c>
      <c r="F119" s="181">
        <v>0</v>
      </c>
      <c r="G119" s="181">
        <f t="shared" si="34"/>
        <v>0</v>
      </c>
    </row>
    <row r="120" spans="1:7" x14ac:dyDescent="0.25">
      <c r="A120" s="83" t="s">
        <v>346</v>
      </c>
      <c r="B120" s="181">
        <v>0</v>
      </c>
      <c r="C120" s="181">
        <v>0</v>
      </c>
      <c r="D120" s="181">
        <f t="shared" si="33"/>
        <v>0</v>
      </c>
      <c r="E120" s="181">
        <v>0</v>
      </c>
      <c r="F120" s="181">
        <v>0</v>
      </c>
      <c r="G120" s="181">
        <f t="shared" si="34"/>
        <v>0</v>
      </c>
    </row>
    <row r="121" spans="1:7" x14ac:dyDescent="0.25">
      <c r="A121" s="83" t="s">
        <v>347</v>
      </c>
      <c r="B121" s="181">
        <v>0</v>
      </c>
      <c r="C121" s="181">
        <v>0</v>
      </c>
      <c r="D121" s="181">
        <f t="shared" si="33"/>
        <v>0</v>
      </c>
      <c r="E121" s="181">
        <v>0</v>
      </c>
      <c r="F121" s="181">
        <v>0</v>
      </c>
      <c r="G121" s="181">
        <f t="shared" si="34"/>
        <v>0</v>
      </c>
    </row>
    <row r="122" spans="1:7" x14ac:dyDescent="0.25">
      <c r="A122" s="83" t="s">
        <v>348</v>
      </c>
      <c r="B122" s="181">
        <v>0</v>
      </c>
      <c r="C122" s="181">
        <v>0</v>
      </c>
      <c r="D122" s="181">
        <f t="shared" si="33"/>
        <v>0</v>
      </c>
      <c r="E122" s="181">
        <v>0</v>
      </c>
      <c r="F122" s="181">
        <v>0</v>
      </c>
      <c r="G122" s="181">
        <f t="shared" si="34"/>
        <v>0</v>
      </c>
    </row>
    <row r="123" spans="1:7" x14ac:dyDescent="0.25">
      <c r="A123" s="82" t="s">
        <v>349</v>
      </c>
      <c r="B123" s="181">
        <f>SUM(B124:B132)</f>
        <v>0</v>
      </c>
      <c r="C123" s="181">
        <f t="shared" ref="C123:G123" si="35">SUM(C124:C132)</f>
        <v>0</v>
      </c>
      <c r="D123" s="181">
        <f t="shared" si="35"/>
        <v>0</v>
      </c>
      <c r="E123" s="181">
        <f t="shared" si="35"/>
        <v>0</v>
      </c>
      <c r="F123" s="181">
        <f t="shared" si="35"/>
        <v>0</v>
      </c>
      <c r="G123" s="181">
        <f t="shared" si="35"/>
        <v>0</v>
      </c>
    </row>
    <row r="124" spans="1:7" x14ac:dyDescent="0.25">
      <c r="A124" s="83" t="s">
        <v>350</v>
      </c>
      <c r="B124" s="181">
        <v>0</v>
      </c>
      <c r="C124" s="181">
        <v>0</v>
      </c>
      <c r="D124" s="181">
        <f t="shared" ref="D124:D132" si="36">B124+C124</f>
        <v>0</v>
      </c>
      <c r="E124" s="181">
        <v>0</v>
      </c>
      <c r="F124" s="181">
        <v>0</v>
      </c>
      <c r="G124" s="181">
        <f t="shared" ref="G124:G132" si="37">D124-E124</f>
        <v>0</v>
      </c>
    </row>
    <row r="125" spans="1:7" x14ac:dyDescent="0.25">
      <c r="A125" s="83" t="s">
        <v>351</v>
      </c>
      <c r="B125" s="181">
        <v>0</v>
      </c>
      <c r="C125" s="181">
        <v>0</v>
      </c>
      <c r="D125" s="181">
        <f t="shared" si="36"/>
        <v>0</v>
      </c>
      <c r="E125" s="181">
        <v>0</v>
      </c>
      <c r="F125" s="181">
        <v>0</v>
      </c>
      <c r="G125" s="181">
        <f t="shared" si="37"/>
        <v>0</v>
      </c>
    </row>
    <row r="126" spans="1:7" x14ac:dyDescent="0.25">
      <c r="A126" s="83" t="s">
        <v>352</v>
      </c>
      <c r="B126" s="181">
        <v>0</v>
      </c>
      <c r="C126" s="181">
        <v>0</v>
      </c>
      <c r="D126" s="181">
        <f t="shared" si="36"/>
        <v>0</v>
      </c>
      <c r="E126" s="181">
        <v>0</v>
      </c>
      <c r="F126" s="181">
        <v>0</v>
      </c>
      <c r="G126" s="181">
        <f t="shared" si="37"/>
        <v>0</v>
      </c>
    </row>
    <row r="127" spans="1:7" x14ac:dyDescent="0.25">
      <c r="A127" s="83" t="s">
        <v>353</v>
      </c>
      <c r="B127" s="181">
        <v>0</v>
      </c>
      <c r="C127" s="181">
        <v>0</v>
      </c>
      <c r="D127" s="181">
        <f t="shared" si="36"/>
        <v>0</v>
      </c>
      <c r="E127" s="181">
        <v>0</v>
      </c>
      <c r="F127" s="181">
        <v>0</v>
      </c>
      <c r="G127" s="181">
        <f t="shared" si="37"/>
        <v>0</v>
      </c>
    </row>
    <row r="128" spans="1:7" x14ac:dyDescent="0.25">
      <c r="A128" s="83" t="s">
        <v>354</v>
      </c>
      <c r="B128" s="181">
        <v>0</v>
      </c>
      <c r="C128" s="181">
        <v>0</v>
      </c>
      <c r="D128" s="181">
        <f t="shared" si="36"/>
        <v>0</v>
      </c>
      <c r="E128" s="181">
        <v>0</v>
      </c>
      <c r="F128" s="181">
        <v>0</v>
      </c>
      <c r="G128" s="181">
        <f t="shared" si="37"/>
        <v>0</v>
      </c>
    </row>
    <row r="129" spans="1:7" x14ac:dyDescent="0.25">
      <c r="A129" s="83" t="s">
        <v>355</v>
      </c>
      <c r="B129" s="181">
        <v>0</v>
      </c>
      <c r="C129" s="181">
        <v>0</v>
      </c>
      <c r="D129" s="181">
        <f t="shared" si="36"/>
        <v>0</v>
      </c>
      <c r="E129" s="181">
        <v>0</v>
      </c>
      <c r="F129" s="181">
        <v>0</v>
      </c>
      <c r="G129" s="181">
        <f t="shared" si="37"/>
        <v>0</v>
      </c>
    </row>
    <row r="130" spans="1:7" x14ac:dyDescent="0.25">
      <c r="A130" s="83" t="s">
        <v>356</v>
      </c>
      <c r="B130" s="181">
        <v>0</v>
      </c>
      <c r="C130" s="181">
        <v>0</v>
      </c>
      <c r="D130" s="181">
        <f t="shared" si="36"/>
        <v>0</v>
      </c>
      <c r="E130" s="181">
        <v>0</v>
      </c>
      <c r="F130" s="181">
        <v>0</v>
      </c>
      <c r="G130" s="181">
        <f t="shared" si="37"/>
        <v>0</v>
      </c>
    </row>
    <row r="131" spans="1:7" x14ac:dyDescent="0.25">
      <c r="A131" s="83" t="s">
        <v>357</v>
      </c>
      <c r="B131" s="181">
        <v>0</v>
      </c>
      <c r="C131" s="181">
        <v>0</v>
      </c>
      <c r="D131" s="181">
        <f t="shared" si="36"/>
        <v>0</v>
      </c>
      <c r="E131" s="181">
        <v>0</v>
      </c>
      <c r="F131" s="181">
        <v>0</v>
      </c>
      <c r="G131" s="181">
        <f t="shared" si="37"/>
        <v>0</v>
      </c>
    </row>
    <row r="132" spans="1:7" x14ac:dyDescent="0.25">
      <c r="A132" s="83" t="s">
        <v>358</v>
      </c>
      <c r="B132" s="181">
        <v>0</v>
      </c>
      <c r="C132" s="181">
        <v>0</v>
      </c>
      <c r="D132" s="181">
        <f t="shared" si="36"/>
        <v>0</v>
      </c>
      <c r="E132" s="181">
        <v>0</v>
      </c>
      <c r="F132" s="181">
        <v>0</v>
      </c>
      <c r="G132" s="181">
        <f t="shared" si="37"/>
        <v>0</v>
      </c>
    </row>
    <row r="133" spans="1:7" x14ac:dyDescent="0.25">
      <c r="A133" s="82" t="s">
        <v>359</v>
      </c>
      <c r="B133" s="181">
        <f>SUM(B134:B136)</f>
        <v>0</v>
      </c>
      <c r="C133" s="181">
        <f t="shared" ref="C133:G133" si="38">SUM(C134:C136)</f>
        <v>0</v>
      </c>
      <c r="D133" s="181">
        <f t="shared" si="38"/>
        <v>0</v>
      </c>
      <c r="E133" s="181">
        <f t="shared" si="38"/>
        <v>0</v>
      </c>
      <c r="F133" s="181">
        <f t="shared" si="38"/>
        <v>0</v>
      </c>
      <c r="G133" s="181">
        <f t="shared" si="38"/>
        <v>0</v>
      </c>
    </row>
    <row r="134" spans="1:7" x14ac:dyDescent="0.25">
      <c r="A134" s="83" t="s">
        <v>360</v>
      </c>
      <c r="B134" s="181">
        <v>0</v>
      </c>
      <c r="C134" s="181">
        <v>0</v>
      </c>
      <c r="D134" s="181">
        <f t="shared" ref="D134:D157" si="39">B134+C134</f>
        <v>0</v>
      </c>
      <c r="E134" s="181">
        <v>0</v>
      </c>
      <c r="F134" s="181">
        <v>0</v>
      </c>
      <c r="G134" s="181">
        <f t="shared" ref="G134:G136" si="40">D134-E134</f>
        <v>0</v>
      </c>
    </row>
    <row r="135" spans="1:7" x14ac:dyDescent="0.25">
      <c r="A135" s="83" t="s">
        <v>361</v>
      </c>
      <c r="B135" s="181">
        <v>0</v>
      </c>
      <c r="C135" s="181">
        <v>0</v>
      </c>
      <c r="D135" s="181">
        <f t="shared" si="39"/>
        <v>0</v>
      </c>
      <c r="E135" s="181">
        <v>0</v>
      </c>
      <c r="F135" s="181">
        <v>0</v>
      </c>
      <c r="G135" s="181">
        <f t="shared" si="40"/>
        <v>0</v>
      </c>
    </row>
    <row r="136" spans="1:7" x14ac:dyDescent="0.25">
      <c r="A136" s="83" t="s">
        <v>362</v>
      </c>
      <c r="B136" s="181">
        <v>0</v>
      </c>
      <c r="C136" s="181">
        <v>0</v>
      </c>
      <c r="D136" s="181">
        <f t="shared" si="39"/>
        <v>0</v>
      </c>
      <c r="E136" s="181">
        <v>0</v>
      </c>
      <c r="F136" s="181">
        <v>0</v>
      </c>
      <c r="G136" s="181">
        <f t="shared" si="40"/>
        <v>0</v>
      </c>
    </row>
    <row r="137" spans="1:7" x14ac:dyDescent="0.25">
      <c r="A137" s="82" t="s">
        <v>363</v>
      </c>
      <c r="B137" s="181">
        <f>SUM(B138:B142,B144:B145)</f>
        <v>0</v>
      </c>
      <c r="C137" s="181">
        <f t="shared" ref="C137:G137" si="41">SUM(C138:C142,C144:C145)</f>
        <v>0</v>
      </c>
      <c r="D137" s="181">
        <f t="shared" si="41"/>
        <v>0</v>
      </c>
      <c r="E137" s="181">
        <f t="shared" si="41"/>
        <v>0</v>
      </c>
      <c r="F137" s="181">
        <f t="shared" si="41"/>
        <v>0</v>
      </c>
      <c r="G137" s="181">
        <f t="shared" si="41"/>
        <v>0</v>
      </c>
    </row>
    <row r="138" spans="1:7" x14ac:dyDescent="0.25">
      <c r="A138" s="83" t="s">
        <v>364</v>
      </c>
      <c r="B138" s="181">
        <v>0</v>
      </c>
      <c r="C138" s="181">
        <v>0</v>
      </c>
      <c r="D138" s="181">
        <f t="shared" si="39"/>
        <v>0</v>
      </c>
      <c r="E138" s="181">
        <v>0</v>
      </c>
      <c r="F138" s="181">
        <v>0</v>
      </c>
      <c r="G138" s="181">
        <f t="shared" ref="G138:G145" si="42">D138-E138</f>
        <v>0</v>
      </c>
    </row>
    <row r="139" spans="1:7" x14ac:dyDescent="0.25">
      <c r="A139" s="83" t="s">
        <v>365</v>
      </c>
      <c r="B139" s="181">
        <v>0</v>
      </c>
      <c r="C139" s="181">
        <v>0</v>
      </c>
      <c r="D139" s="181">
        <f t="shared" si="39"/>
        <v>0</v>
      </c>
      <c r="E139" s="181">
        <v>0</v>
      </c>
      <c r="F139" s="181">
        <v>0</v>
      </c>
      <c r="G139" s="181">
        <f t="shared" si="42"/>
        <v>0</v>
      </c>
    </row>
    <row r="140" spans="1:7" x14ac:dyDescent="0.25">
      <c r="A140" s="83" t="s">
        <v>366</v>
      </c>
      <c r="B140" s="181">
        <v>0</v>
      </c>
      <c r="C140" s="181">
        <v>0</v>
      </c>
      <c r="D140" s="181">
        <f t="shared" si="39"/>
        <v>0</v>
      </c>
      <c r="E140" s="181">
        <v>0</v>
      </c>
      <c r="F140" s="181">
        <v>0</v>
      </c>
      <c r="G140" s="181">
        <f t="shared" si="42"/>
        <v>0</v>
      </c>
    </row>
    <row r="141" spans="1:7" x14ac:dyDescent="0.25">
      <c r="A141" s="83" t="s">
        <v>367</v>
      </c>
      <c r="B141" s="181">
        <v>0</v>
      </c>
      <c r="C141" s="181">
        <v>0</v>
      </c>
      <c r="D141" s="181">
        <f t="shared" si="39"/>
        <v>0</v>
      </c>
      <c r="E141" s="181">
        <v>0</v>
      </c>
      <c r="F141" s="181">
        <v>0</v>
      </c>
      <c r="G141" s="181">
        <f t="shared" si="42"/>
        <v>0</v>
      </c>
    </row>
    <row r="142" spans="1:7" x14ac:dyDescent="0.25">
      <c r="A142" s="83" t="s">
        <v>368</v>
      </c>
      <c r="B142" s="181">
        <v>0</v>
      </c>
      <c r="C142" s="181">
        <v>0</v>
      </c>
      <c r="D142" s="181">
        <f t="shared" si="39"/>
        <v>0</v>
      </c>
      <c r="E142" s="181">
        <v>0</v>
      </c>
      <c r="F142" s="181">
        <v>0</v>
      </c>
      <c r="G142" s="181">
        <f t="shared" si="42"/>
        <v>0</v>
      </c>
    </row>
    <row r="143" spans="1:7" x14ac:dyDescent="0.25">
      <c r="A143" s="83" t="s">
        <v>369</v>
      </c>
      <c r="B143" s="181">
        <v>0</v>
      </c>
      <c r="C143" s="181">
        <v>0</v>
      </c>
      <c r="D143" s="181">
        <f t="shared" si="39"/>
        <v>0</v>
      </c>
      <c r="E143" s="181">
        <v>0</v>
      </c>
      <c r="F143" s="181">
        <v>0</v>
      </c>
      <c r="G143" s="181">
        <f t="shared" si="42"/>
        <v>0</v>
      </c>
    </row>
    <row r="144" spans="1:7" x14ac:dyDescent="0.25">
      <c r="A144" s="83" t="s">
        <v>370</v>
      </c>
      <c r="B144" s="181">
        <v>0</v>
      </c>
      <c r="C144" s="181">
        <v>0</v>
      </c>
      <c r="D144" s="181">
        <f t="shared" si="39"/>
        <v>0</v>
      </c>
      <c r="E144" s="181">
        <v>0</v>
      </c>
      <c r="F144" s="181">
        <v>0</v>
      </c>
      <c r="G144" s="181">
        <f t="shared" si="42"/>
        <v>0</v>
      </c>
    </row>
    <row r="145" spans="1:7" x14ac:dyDescent="0.25">
      <c r="A145" s="83" t="s">
        <v>371</v>
      </c>
      <c r="B145" s="181">
        <v>0</v>
      </c>
      <c r="C145" s="181">
        <v>0</v>
      </c>
      <c r="D145" s="181">
        <f t="shared" si="39"/>
        <v>0</v>
      </c>
      <c r="E145" s="181">
        <v>0</v>
      </c>
      <c r="F145" s="181">
        <v>0</v>
      </c>
      <c r="G145" s="181">
        <f t="shared" si="42"/>
        <v>0</v>
      </c>
    </row>
    <row r="146" spans="1:7" x14ac:dyDescent="0.25">
      <c r="A146" s="82" t="s">
        <v>372</v>
      </c>
      <c r="B146" s="181">
        <f>SUM(B147:B149)</f>
        <v>0</v>
      </c>
      <c r="C146" s="181">
        <f t="shared" ref="C146:G146" si="43">SUM(C147:C149)</f>
        <v>0</v>
      </c>
      <c r="D146" s="181">
        <f t="shared" si="43"/>
        <v>0</v>
      </c>
      <c r="E146" s="181">
        <f t="shared" si="43"/>
        <v>0</v>
      </c>
      <c r="F146" s="181">
        <f t="shared" si="43"/>
        <v>0</v>
      </c>
      <c r="G146" s="181">
        <f t="shared" si="43"/>
        <v>0</v>
      </c>
    </row>
    <row r="147" spans="1:7" x14ac:dyDescent="0.25">
      <c r="A147" s="83" t="s">
        <v>373</v>
      </c>
      <c r="B147" s="181">
        <v>0</v>
      </c>
      <c r="C147" s="181">
        <v>0</v>
      </c>
      <c r="D147" s="181">
        <f t="shared" si="39"/>
        <v>0</v>
      </c>
      <c r="E147" s="181">
        <v>0</v>
      </c>
      <c r="F147" s="181">
        <v>0</v>
      </c>
      <c r="G147" s="181">
        <f t="shared" ref="G147:G149" si="44">D147-E147</f>
        <v>0</v>
      </c>
    </row>
    <row r="148" spans="1:7" x14ac:dyDescent="0.25">
      <c r="A148" s="83" t="s">
        <v>374</v>
      </c>
      <c r="B148" s="181">
        <v>0</v>
      </c>
      <c r="C148" s="181">
        <v>0</v>
      </c>
      <c r="D148" s="181">
        <f t="shared" si="39"/>
        <v>0</v>
      </c>
      <c r="E148" s="181">
        <v>0</v>
      </c>
      <c r="F148" s="181">
        <v>0</v>
      </c>
      <c r="G148" s="181">
        <f t="shared" si="44"/>
        <v>0</v>
      </c>
    </row>
    <row r="149" spans="1:7" x14ac:dyDescent="0.25">
      <c r="A149" s="83" t="s">
        <v>375</v>
      </c>
      <c r="B149" s="181">
        <v>0</v>
      </c>
      <c r="C149" s="181">
        <v>0</v>
      </c>
      <c r="D149" s="181">
        <f t="shared" si="39"/>
        <v>0</v>
      </c>
      <c r="E149" s="181">
        <v>0</v>
      </c>
      <c r="F149" s="181">
        <v>0</v>
      </c>
      <c r="G149" s="181">
        <f t="shared" si="44"/>
        <v>0</v>
      </c>
    </row>
    <row r="150" spans="1:7" x14ac:dyDescent="0.25">
      <c r="A150" s="82" t="s">
        <v>376</v>
      </c>
      <c r="B150" s="181">
        <f>SUM(B151:B157)</f>
        <v>0</v>
      </c>
      <c r="C150" s="181">
        <f t="shared" ref="C150:G150" si="45">SUM(C151:C157)</f>
        <v>0</v>
      </c>
      <c r="D150" s="181">
        <f t="shared" si="45"/>
        <v>0</v>
      </c>
      <c r="E150" s="181">
        <f t="shared" si="45"/>
        <v>0</v>
      </c>
      <c r="F150" s="181">
        <f t="shared" si="45"/>
        <v>0</v>
      </c>
      <c r="G150" s="181">
        <f t="shared" si="45"/>
        <v>0</v>
      </c>
    </row>
    <row r="151" spans="1:7" x14ac:dyDescent="0.25">
      <c r="A151" s="83" t="s">
        <v>377</v>
      </c>
      <c r="B151" s="181">
        <v>0</v>
      </c>
      <c r="C151" s="181">
        <v>0</v>
      </c>
      <c r="D151" s="181">
        <f t="shared" si="39"/>
        <v>0</v>
      </c>
      <c r="E151" s="181">
        <v>0</v>
      </c>
      <c r="F151" s="181">
        <v>0</v>
      </c>
      <c r="G151" s="181">
        <f t="shared" ref="G151:G157" si="46">D151-E151</f>
        <v>0</v>
      </c>
    </row>
    <row r="152" spans="1:7" x14ac:dyDescent="0.25">
      <c r="A152" s="83" t="s">
        <v>378</v>
      </c>
      <c r="B152" s="181">
        <v>0</v>
      </c>
      <c r="C152" s="181">
        <v>0</v>
      </c>
      <c r="D152" s="181">
        <f t="shared" si="39"/>
        <v>0</v>
      </c>
      <c r="E152" s="181">
        <v>0</v>
      </c>
      <c r="F152" s="181">
        <v>0</v>
      </c>
      <c r="G152" s="181">
        <f t="shared" si="46"/>
        <v>0</v>
      </c>
    </row>
    <row r="153" spans="1:7" x14ac:dyDescent="0.25">
      <c r="A153" s="83" t="s">
        <v>379</v>
      </c>
      <c r="B153" s="181">
        <v>0</v>
      </c>
      <c r="C153" s="181">
        <v>0</v>
      </c>
      <c r="D153" s="181">
        <f t="shared" si="39"/>
        <v>0</v>
      </c>
      <c r="E153" s="181">
        <v>0</v>
      </c>
      <c r="F153" s="181">
        <v>0</v>
      </c>
      <c r="G153" s="181">
        <f t="shared" si="46"/>
        <v>0</v>
      </c>
    </row>
    <row r="154" spans="1:7" x14ac:dyDescent="0.25">
      <c r="A154" s="85" t="s">
        <v>380</v>
      </c>
      <c r="B154" s="181">
        <v>0</v>
      </c>
      <c r="C154" s="181">
        <v>0</v>
      </c>
      <c r="D154" s="181">
        <f t="shared" si="39"/>
        <v>0</v>
      </c>
      <c r="E154" s="181">
        <v>0</v>
      </c>
      <c r="F154" s="181">
        <v>0</v>
      </c>
      <c r="G154" s="181">
        <f t="shared" si="46"/>
        <v>0</v>
      </c>
    </row>
    <row r="155" spans="1:7" x14ac:dyDescent="0.25">
      <c r="A155" s="83" t="s">
        <v>381</v>
      </c>
      <c r="B155" s="181">
        <v>0</v>
      </c>
      <c r="C155" s="181">
        <v>0</v>
      </c>
      <c r="D155" s="181">
        <f t="shared" si="39"/>
        <v>0</v>
      </c>
      <c r="E155" s="181">
        <v>0</v>
      </c>
      <c r="F155" s="181">
        <v>0</v>
      </c>
      <c r="G155" s="181">
        <f t="shared" si="46"/>
        <v>0</v>
      </c>
    </row>
    <row r="156" spans="1:7" x14ac:dyDescent="0.25">
      <c r="A156" s="83" t="s">
        <v>382</v>
      </c>
      <c r="B156" s="181">
        <v>0</v>
      </c>
      <c r="C156" s="181">
        <v>0</v>
      </c>
      <c r="D156" s="181">
        <f t="shared" si="39"/>
        <v>0</v>
      </c>
      <c r="E156" s="181">
        <v>0</v>
      </c>
      <c r="F156" s="181">
        <v>0</v>
      </c>
      <c r="G156" s="181">
        <f t="shared" si="46"/>
        <v>0</v>
      </c>
    </row>
    <row r="157" spans="1:7" x14ac:dyDescent="0.25">
      <c r="A157" s="83" t="s">
        <v>383</v>
      </c>
      <c r="B157" s="181">
        <v>0</v>
      </c>
      <c r="C157" s="181">
        <v>0</v>
      </c>
      <c r="D157" s="181">
        <f t="shared" si="39"/>
        <v>0</v>
      </c>
      <c r="E157" s="181">
        <v>0</v>
      </c>
      <c r="F157" s="181">
        <v>0</v>
      </c>
      <c r="G157" s="181">
        <f t="shared" si="46"/>
        <v>0</v>
      </c>
    </row>
    <row r="158" spans="1:7" x14ac:dyDescent="0.25">
      <c r="A158" s="86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385</v>
      </c>
      <c r="B159" s="180">
        <f>B9+B84</f>
        <v>38843448.189999998</v>
      </c>
      <c r="C159" s="180">
        <f t="shared" ref="C159:G159" si="47">C9+C84</f>
        <v>6488206.6500000004</v>
      </c>
      <c r="D159" s="180">
        <f t="shared" si="47"/>
        <v>45331654.840000004</v>
      </c>
      <c r="E159" s="180">
        <f t="shared" si="47"/>
        <v>18422251.789999999</v>
      </c>
      <c r="F159" s="180">
        <f t="shared" si="47"/>
        <v>18422251.789999999</v>
      </c>
      <c r="G159" s="180">
        <f t="shared" si="47"/>
        <v>26909403.050000001</v>
      </c>
    </row>
    <row r="160" spans="1:7" x14ac:dyDescent="0.25">
      <c r="A160" s="55"/>
      <c r="B160" s="184"/>
      <c r="C160" s="184"/>
      <c r="D160" s="184"/>
      <c r="E160" s="184"/>
      <c r="F160" s="184"/>
      <c r="G160" s="18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G34"/>
  <sheetViews>
    <sheetView showGridLines="0" zoomScale="75" zoomScaleNormal="75" workbookViewId="0">
      <selection activeCell="F39" sqref="F3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386</v>
      </c>
      <c r="B1" s="162"/>
      <c r="C1" s="162"/>
      <c r="D1" s="162"/>
      <c r="E1" s="162"/>
      <c r="F1" s="162"/>
      <c r="G1" s="163"/>
    </row>
    <row r="2" spans="1:7" ht="15" customHeight="1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56" t="s">
        <v>6</v>
      </c>
      <c r="B7" s="158" t="s">
        <v>304</v>
      </c>
      <c r="C7" s="158"/>
      <c r="D7" s="158"/>
      <c r="E7" s="158"/>
      <c r="F7" s="158"/>
      <c r="G7" s="160" t="s">
        <v>305</v>
      </c>
    </row>
    <row r="8" spans="1:7" ht="30" x14ac:dyDescent="0.25">
      <c r="A8" s="157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59"/>
    </row>
    <row r="9" spans="1:7" ht="15.75" customHeight="1" x14ac:dyDescent="0.25">
      <c r="A9" s="26" t="s">
        <v>388</v>
      </c>
      <c r="B9" s="30">
        <f>SUM(B10:B22)</f>
        <v>35549921.030000001</v>
      </c>
      <c r="C9" s="30">
        <f t="shared" ref="C9:G9" si="0">SUM(C10:C22)</f>
        <v>6488206.6500000004</v>
      </c>
      <c r="D9" s="30">
        <f t="shared" si="0"/>
        <v>42038127.68</v>
      </c>
      <c r="E9" s="30">
        <f t="shared" si="0"/>
        <v>17320233.75</v>
      </c>
      <c r="F9" s="30">
        <f t="shared" si="0"/>
        <v>17320233.75</v>
      </c>
      <c r="G9" s="30">
        <f t="shared" si="0"/>
        <v>24717893.929999996</v>
      </c>
    </row>
    <row r="10" spans="1:7" x14ac:dyDescent="0.25">
      <c r="A10" s="185" t="s">
        <v>559</v>
      </c>
      <c r="B10" s="186">
        <v>4968844.04</v>
      </c>
      <c r="C10" s="186">
        <v>166170</v>
      </c>
      <c r="D10" s="187">
        <f>B10+C10</f>
        <v>5135014.04</v>
      </c>
      <c r="E10" s="186">
        <v>1743492.11</v>
      </c>
      <c r="F10" s="186">
        <v>1743492.11</v>
      </c>
      <c r="G10" s="187">
        <f>D10-E10</f>
        <v>3391521.9299999997</v>
      </c>
    </row>
    <row r="11" spans="1:7" x14ac:dyDescent="0.25">
      <c r="A11" s="185" t="s">
        <v>560</v>
      </c>
      <c r="B11" s="186">
        <v>1926072.34</v>
      </c>
      <c r="C11" s="186">
        <v>142950.43</v>
      </c>
      <c r="D11" s="187">
        <f t="shared" ref="D11:D22" si="1">B11+C11</f>
        <v>2069022.77</v>
      </c>
      <c r="E11" s="186">
        <v>982167.74</v>
      </c>
      <c r="F11" s="186">
        <v>982167.74</v>
      </c>
      <c r="G11" s="187">
        <f t="shared" ref="G11:G22" si="2">D11-E11</f>
        <v>1086855.03</v>
      </c>
    </row>
    <row r="12" spans="1:7" x14ac:dyDescent="0.25">
      <c r="A12" s="185" t="s">
        <v>561</v>
      </c>
      <c r="B12" s="186">
        <v>578944.51</v>
      </c>
      <c r="C12" s="186">
        <v>1590500</v>
      </c>
      <c r="D12" s="187">
        <f t="shared" si="1"/>
        <v>2169444.5099999998</v>
      </c>
      <c r="E12" s="186">
        <v>1795787.52</v>
      </c>
      <c r="F12" s="186">
        <v>1795787.52</v>
      </c>
      <c r="G12" s="187">
        <f t="shared" si="2"/>
        <v>373656.98999999976</v>
      </c>
    </row>
    <row r="13" spans="1:7" x14ac:dyDescent="0.25">
      <c r="A13" s="185" t="s">
        <v>562</v>
      </c>
      <c r="B13" s="186">
        <v>996153.48</v>
      </c>
      <c r="C13" s="186">
        <v>132871.13</v>
      </c>
      <c r="D13" s="187">
        <f t="shared" si="1"/>
        <v>1129024.6099999999</v>
      </c>
      <c r="E13" s="186">
        <v>423243.47</v>
      </c>
      <c r="F13" s="186">
        <v>423243.47</v>
      </c>
      <c r="G13" s="187">
        <f t="shared" si="2"/>
        <v>705781.1399999999</v>
      </c>
    </row>
    <row r="14" spans="1:7" x14ac:dyDescent="0.25">
      <c r="A14" s="185" t="s">
        <v>563</v>
      </c>
      <c r="B14" s="186">
        <v>9260864.0099999998</v>
      </c>
      <c r="C14" s="186">
        <v>3210587</v>
      </c>
      <c r="D14" s="187">
        <f t="shared" si="1"/>
        <v>12471451.01</v>
      </c>
      <c r="E14" s="186">
        <v>4128348.82</v>
      </c>
      <c r="F14" s="186">
        <v>4128348.82</v>
      </c>
      <c r="G14" s="187">
        <f t="shared" si="2"/>
        <v>8343102.1899999995</v>
      </c>
    </row>
    <row r="15" spans="1:7" x14ac:dyDescent="0.25">
      <c r="A15" s="185" t="s">
        <v>564</v>
      </c>
      <c r="B15" s="186">
        <v>8885535.6899999995</v>
      </c>
      <c r="C15" s="186">
        <v>396768</v>
      </c>
      <c r="D15" s="187">
        <f t="shared" si="1"/>
        <v>9282303.6899999995</v>
      </c>
      <c r="E15" s="186">
        <v>4095548.2</v>
      </c>
      <c r="F15" s="186">
        <v>4095548.2</v>
      </c>
      <c r="G15" s="187">
        <f t="shared" si="2"/>
        <v>5186755.4899999993</v>
      </c>
    </row>
    <row r="16" spans="1:7" x14ac:dyDescent="0.25">
      <c r="A16" s="185" t="s">
        <v>565</v>
      </c>
      <c r="B16" s="186">
        <v>3045938.3</v>
      </c>
      <c r="C16" s="186">
        <v>171807</v>
      </c>
      <c r="D16" s="187">
        <f t="shared" si="1"/>
        <v>3217745.3</v>
      </c>
      <c r="E16" s="186">
        <v>1444719.9</v>
      </c>
      <c r="F16" s="186">
        <v>1444719.9</v>
      </c>
      <c r="G16" s="187">
        <f t="shared" si="2"/>
        <v>1773025.4</v>
      </c>
    </row>
    <row r="17" spans="1:7" x14ac:dyDescent="0.25">
      <c r="A17" s="185" t="s">
        <v>566</v>
      </c>
      <c r="B17" s="186">
        <v>890053.83</v>
      </c>
      <c r="C17" s="186">
        <v>85874.240000000005</v>
      </c>
      <c r="D17" s="187">
        <f t="shared" si="1"/>
        <v>975928.07</v>
      </c>
      <c r="E17" s="186">
        <v>379224.12</v>
      </c>
      <c r="F17" s="186">
        <v>379224.12</v>
      </c>
      <c r="G17" s="187">
        <f t="shared" si="2"/>
        <v>596703.94999999995</v>
      </c>
    </row>
    <row r="18" spans="1:7" x14ac:dyDescent="0.25">
      <c r="A18" s="185" t="s">
        <v>567</v>
      </c>
      <c r="B18" s="186">
        <v>714094.85</v>
      </c>
      <c r="C18" s="186">
        <v>83596.72</v>
      </c>
      <c r="D18" s="187">
        <f t="shared" si="1"/>
        <v>797691.57</v>
      </c>
      <c r="E18" s="186">
        <v>309402.53999999998</v>
      </c>
      <c r="F18" s="186">
        <v>309402.53999999998</v>
      </c>
      <c r="G18" s="187">
        <f t="shared" si="2"/>
        <v>488289.02999999997</v>
      </c>
    </row>
    <row r="19" spans="1:7" x14ac:dyDescent="0.25">
      <c r="A19" s="185" t="s">
        <v>568</v>
      </c>
      <c r="B19" s="186">
        <v>1344510.96</v>
      </c>
      <c r="C19" s="186">
        <v>293826.13</v>
      </c>
      <c r="D19" s="187">
        <f t="shared" si="1"/>
        <v>1638337.0899999999</v>
      </c>
      <c r="E19" s="186">
        <v>716801.39</v>
      </c>
      <c r="F19" s="186">
        <v>716801.39</v>
      </c>
      <c r="G19" s="187">
        <f t="shared" si="2"/>
        <v>921535.69999999984</v>
      </c>
    </row>
    <row r="20" spans="1:7" x14ac:dyDescent="0.25">
      <c r="A20" s="185" t="s">
        <v>569</v>
      </c>
      <c r="B20" s="186">
        <v>715179.34</v>
      </c>
      <c r="C20" s="186">
        <v>55903</v>
      </c>
      <c r="D20" s="187">
        <f t="shared" si="1"/>
        <v>771082.34</v>
      </c>
      <c r="E20" s="186">
        <v>323502.96999999997</v>
      </c>
      <c r="F20" s="186">
        <v>323502.96999999997</v>
      </c>
      <c r="G20" s="187">
        <f t="shared" si="2"/>
        <v>447579.37</v>
      </c>
    </row>
    <row r="21" spans="1:7" x14ac:dyDescent="0.25">
      <c r="A21" s="185" t="s">
        <v>570</v>
      </c>
      <c r="B21" s="186">
        <v>1503788.65</v>
      </c>
      <c r="C21" s="186">
        <v>110316</v>
      </c>
      <c r="D21" s="187">
        <f t="shared" si="1"/>
        <v>1614104.65</v>
      </c>
      <c r="E21" s="186">
        <v>638398.71999999997</v>
      </c>
      <c r="F21" s="186">
        <v>638398.71999999997</v>
      </c>
      <c r="G21" s="187">
        <f t="shared" si="2"/>
        <v>975705.92999999993</v>
      </c>
    </row>
    <row r="22" spans="1:7" x14ac:dyDescent="0.25">
      <c r="A22" s="185" t="s">
        <v>571</v>
      </c>
      <c r="B22" s="186">
        <v>719941.03</v>
      </c>
      <c r="C22" s="186">
        <v>47037</v>
      </c>
      <c r="D22" s="187">
        <f t="shared" si="1"/>
        <v>766978.03</v>
      </c>
      <c r="E22" s="186">
        <v>339596.25</v>
      </c>
      <c r="F22" s="186">
        <v>339596.25</v>
      </c>
      <c r="G22" s="187">
        <f t="shared" si="2"/>
        <v>427381.78</v>
      </c>
    </row>
    <row r="23" spans="1:7" x14ac:dyDescent="0.25">
      <c r="A23" s="31" t="s">
        <v>153</v>
      </c>
      <c r="B23" s="49"/>
      <c r="C23" s="49"/>
      <c r="D23" s="49"/>
      <c r="E23" s="49"/>
      <c r="F23" s="49"/>
      <c r="G23" s="49"/>
    </row>
    <row r="24" spans="1:7" x14ac:dyDescent="0.25">
      <c r="A24" s="3" t="s">
        <v>389</v>
      </c>
      <c r="B24" s="4">
        <f>SUM(B25:B31)</f>
        <v>3293527.16</v>
      </c>
      <c r="C24" s="4">
        <f>SUM(C25:C31)</f>
        <v>0</v>
      </c>
      <c r="D24" s="4">
        <f>SUM(D25:D31)</f>
        <v>3293527.16</v>
      </c>
      <c r="E24" s="4">
        <f>SUM(E25:E31)</f>
        <v>1102018.0399999998</v>
      </c>
      <c r="F24" s="4">
        <f>SUM(F25:F31)</f>
        <v>1102018.0399999998</v>
      </c>
      <c r="G24" s="4">
        <f>SUM(G25:G31)</f>
        <v>2191509.1199999996</v>
      </c>
    </row>
    <row r="25" spans="1:7" x14ac:dyDescent="0.25">
      <c r="A25" s="185" t="s">
        <v>559</v>
      </c>
      <c r="B25" s="186">
        <v>760000</v>
      </c>
      <c r="C25" s="186">
        <v>0</v>
      </c>
      <c r="D25" s="187">
        <f t="shared" ref="D25:D31" si="3">B25+C25</f>
        <v>760000</v>
      </c>
      <c r="E25" s="186">
        <v>166989.04999999999</v>
      </c>
      <c r="F25" s="186">
        <v>166989.04999999999</v>
      </c>
      <c r="G25" s="187">
        <f t="shared" ref="G25:G31" si="4">D25-E25</f>
        <v>593010.94999999995</v>
      </c>
    </row>
    <row r="26" spans="1:7" x14ac:dyDescent="0.25">
      <c r="A26" s="185" t="s">
        <v>560</v>
      </c>
      <c r="B26" s="186">
        <v>220000</v>
      </c>
      <c r="C26" s="186">
        <v>0</v>
      </c>
      <c r="D26" s="187">
        <f t="shared" si="3"/>
        <v>220000</v>
      </c>
      <c r="E26" s="186">
        <v>84455.94</v>
      </c>
      <c r="F26" s="186">
        <v>84455.94</v>
      </c>
      <c r="G26" s="187">
        <f t="shared" si="4"/>
        <v>135544.06</v>
      </c>
    </row>
    <row r="27" spans="1:7" x14ac:dyDescent="0.25">
      <c r="A27" s="185" t="s">
        <v>561</v>
      </c>
      <c r="B27" s="186">
        <v>1773527.16</v>
      </c>
      <c r="C27" s="186">
        <v>0</v>
      </c>
      <c r="D27" s="187">
        <f t="shared" si="3"/>
        <v>1773527.16</v>
      </c>
      <c r="E27" s="186">
        <v>608406.09</v>
      </c>
      <c r="F27" s="186">
        <v>608406.09</v>
      </c>
      <c r="G27" s="187">
        <f t="shared" si="4"/>
        <v>1165121.0699999998</v>
      </c>
    </row>
    <row r="28" spans="1:7" x14ac:dyDescent="0.25">
      <c r="A28" s="185" t="s">
        <v>562</v>
      </c>
      <c r="B28" s="186">
        <v>115000</v>
      </c>
      <c r="C28" s="186">
        <v>0</v>
      </c>
      <c r="D28" s="187">
        <f t="shared" si="3"/>
        <v>115000</v>
      </c>
      <c r="E28" s="186">
        <v>61295.1</v>
      </c>
      <c r="F28" s="186">
        <v>61295.1</v>
      </c>
      <c r="G28" s="187">
        <f t="shared" si="4"/>
        <v>53704.9</v>
      </c>
    </row>
    <row r="29" spans="1:7" x14ac:dyDescent="0.25">
      <c r="A29" s="185" t="s">
        <v>564</v>
      </c>
      <c r="B29" s="186">
        <v>100000</v>
      </c>
      <c r="C29" s="186">
        <v>0</v>
      </c>
      <c r="D29" s="187">
        <f t="shared" si="3"/>
        <v>100000</v>
      </c>
      <c r="E29" s="186">
        <v>23341.98</v>
      </c>
      <c r="F29" s="186">
        <v>23341.98</v>
      </c>
      <c r="G29" s="187">
        <f t="shared" si="4"/>
        <v>76658.02</v>
      </c>
    </row>
    <row r="30" spans="1:7" x14ac:dyDescent="0.25">
      <c r="A30" s="185" t="s">
        <v>567</v>
      </c>
      <c r="B30" s="186">
        <v>180000</v>
      </c>
      <c r="C30" s="186">
        <v>0</v>
      </c>
      <c r="D30" s="187">
        <f t="shared" si="3"/>
        <v>180000</v>
      </c>
      <c r="E30" s="186">
        <v>90278.23</v>
      </c>
      <c r="F30" s="186">
        <v>90278.23</v>
      </c>
      <c r="G30" s="187">
        <f t="shared" si="4"/>
        <v>89721.77</v>
      </c>
    </row>
    <row r="31" spans="1:7" x14ac:dyDescent="0.25">
      <c r="A31" s="185" t="s">
        <v>568</v>
      </c>
      <c r="B31" s="186">
        <v>145000</v>
      </c>
      <c r="C31" s="186">
        <v>0</v>
      </c>
      <c r="D31" s="187">
        <f t="shared" si="3"/>
        <v>145000</v>
      </c>
      <c r="E31" s="186">
        <v>67251.649999999994</v>
      </c>
      <c r="F31" s="186">
        <v>67251.649999999994</v>
      </c>
      <c r="G31" s="187">
        <f t="shared" si="4"/>
        <v>77748.350000000006</v>
      </c>
    </row>
    <row r="32" spans="1:7" x14ac:dyDescent="0.25">
      <c r="A32" s="31" t="s">
        <v>153</v>
      </c>
      <c r="B32" s="49"/>
      <c r="C32" s="49"/>
      <c r="D32" s="49"/>
      <c r="E32" s="49"/>
      <c r="F32" s="49"/>
      <c r="G32" s="49"/>
    </row>
    <row r="33" spans="1:7" x14ac:dyDescent="0.25">
      <c r="A33" s="3" t="s">
        <v>385</v>
      </c>
      <c r="B33" s="4">
        <f>SUM(B24,B9)</f>
        <v>38843448.189999998</v>
      </c>
      <c r="C33" s="4">
        <f>SUM(C24,C9)</f>
        <v>6488206.6500000004</v>
      </c>
      <c r="D33" s="4">
        <f>SUM(D24,D9)</f>
        <v>45331654.840000004</v>
      </c>
      <c r="E33" s="4">
        <f>SUM(E24,E9)</f>
        <v>18422251.789999999</v>
      </c>
      <c r="F33" s="4">
        <f>SUM(F24,F9)</f>
        <v>18422251.789999999</v>
      </c>
      <c r="G33" s="4">
        <f>SUM(G24,G9)</f>
        <v>26909403.049999997</v>
      </c>
    </row>
    <row r="34" spans="1:7" x14ac:dyDescent="0.25">
      <c r="A34" s="55"/>
      <c r="B34" s="55"/>
      <c r="C34" s="55"/>
      <c r="D34" s="55"/>
      <c r="E34" s="55"/>
      <c r="F34" s="55"/>
      <c r="G34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2:G33 B9:G2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2:G33 B23:G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G78"/>
  <sheetViews>
    <sheetView showGridLines="0" zoomScale="75" zoomScaleNormal="75" workbookViewId="0">
      <selection activeCell="I24" sqref="I2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4" t="s">
        <v>390</v>
      </c>
      <c r="B1" s="165"/>
      <c r="C1" s="165"/>
      <c r="D1" s="165"/>
      <c r="E1" s="165"/>
      <c r="F1" s="165"/>
      <c r="G1" s="165"/>
    </row>
    <row r="2" spans="1:7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7"/>
      <c r="E2" s="107"/>
      <c r="F2" s="107"/>
      <c r="G2" s="108"/>
    </row>
    <row r="3" spans="1:7" x14ac:dyDescent="0.25">
      <c r="A3" s="109" t="s">
        <v>391</v>
      </c>
      <c r="B3" s="110"/>
      <c r="C3" s="110"/>
      <c r="D3" s="110"/>
      <c r="E3" s="110"/>
      <c r="F3" s="110"/>
      <c r="G3" s="111"/>
    </row>
    <row r="4" spans="1:7" x14ac:dyDescent="0.25">
      <c r="A4" s="109" t="s">
        <v>392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56" t="s">
        <v>6</v>
      </c>
      <c r="B7" s="152" t="s">
        <v>304</v>
      </c>
      <c r="C7" s="153"/>
      <c r="D7" s="153"/>
      <c r="E7" s="153"/>
      <c r="F7" s="154"/>
      <c r="G7" s="160" t="s">
        <v>393</v>
      </c>
    </row>
    <row r="8" spans="1:7" ht="30" x14ac:dyDescent="0.25">
      <c r="A8" s="157"/>
      <c r="B8" s="25" t="s">
        <v>306</v>
      </c>
      <c r="C8" s="7" t="s">
        <v>394</v>
      </c>
      <c r="D8" s="25" t="s">
        <v>308</v>
      </c>
      <c r="E8" s="25" t="s">
        <v>192</v>
      </c>
      <c r="F8" s="32" t="s">
        <v>209</v>
      </c>
      <c r="G8" s="159"/>
    </row>
    <row r="9" spans="1:7" ht="16.5" customHeight="1" x14ac:dyDescent="0.25">
      <c r="A9" s="26" t="s">
        <v>395</v>
      </c>
      <c r="B9" s="188">
        <f>B10+B19+B27+B37</f>
        <v>35549921.030000001</v>
      </c>
      <c r="C9" s="188">
        <f t="shared" ref="C9:G9" si="0">C10+C19+C27+C37</f>
        <v>6488206.6499999994</v>
      </c>
      <c r="D9" s="188">
        <f t="shared" si="0"/>
        <v>42038127.68</v>
      </c>
      <c r="E9" s="188">
        <f t="shared" si="0"/>
        <v>17320233.75</v>
      </c>
      <c r="F9" s="188">
        <f t="shared" si="0"/>
        <v>17320233.75</v>
      </c>
      <c r="G9" s="188">
        <f t="shared" si="0"/>
        <v>24717893.93</v>
      </c>
    </row>
    <row r="10" spans="1:7" ht="15" customHeight="1" x14ac:dyDescent="0.25">
      <c r="A10" s="58" t="s">
        <v>396</v>
      </c>
      <c r="B10" s="189">
        <f>SUM(B11:B18)</f>
        <v>8885535.6899999995</v>
      </c>
      <c r="C10" s="189">
        <f t="shared" ref="C10:G10" si="1">SUM(C11:C18)</f>
        <v>396768</v>
      </c>
      <c r="D10" s="189">
        <f t="shared" si="1"/>
        <v>9282303.6899999995</v>
      </c>
      <c r="E10" s="189">
        <f t="shared" si="1"/>
        <v>4095548.2</v>
      </c>
      <c r="F10" s="189">
        <f t="shared" si="1"/>
        <v>4095548.2</v>
      </c>
      <c r="G10" s="189">
        <f t="shared" si="1"/>
        <v>5186755.4899999993</v>
      </c>
    </row>
    <row r="11" spans="1:7" x14ac:dyDescent="0.25">
      <c r="A11" s="77" t="s">
        <v>397</v>
      </c>
      <c r="B11" s="189">
        <v>0</v>
      </c>
      <c r="C11" s="189">
        <v>0</v>
      </c>
      <c r="D11" s="189">
        <f>B11+C11</f>
        <v>0</v>
      </c>
      <c r="E11" s="189">
        <v>0</v>
      </c>
      <c r="F11" s="189">
        <v>0</v>
      </c>
      <c r="G11" s="189">
        <f>D11-E11</f>
        <v>0</v>
      </c>
    </row>
    <row r="12" spans="1:7" x14ac:dyDescent="0.25">
      <c r="A12" s="77" t="s">
        <v>398</v>
      </c>
      <c r="B12" s="189">
        <v>0</v>
      </c>
      <c r="C12" s="189">
        <v>0</v>
      </c>
      <c r="D12" s="189">
        <f t="shared" ref="D12:D18" si="2">B12+C12</f>
        <v>0</v>
      </c>
      <c r="E12" s="189">
        <v>0</v>
      </c>
      <c r="F12" s="189">
        <v>0</v>
      </c>
      <c r="G12" s="189">
        <f t="shared" ref="G12:G18" si="3">D12-E12</f>
        <v>0</v>
      </c>
    </row>
    <row r="13" spans="1:7" x14ac:dyDescent="0.25">
      <c r="A13" s="77" t="s">
        <v>399</v>
      </c>
      <c r="B13" s="189">
        <v>0</v>
      </c>
      <c r="C13" s="189">
        <v>0</v>
      </c>
      <c r="D13" s="189">
        <f t="shared" si="2"/>
        <v>0</v>
      </c>
      <c r="E13" s="189">
        <v>0</v>
      </c>
      <c r="F13" s="189">
        <v>0</v>
      </c>
      <c r="G13" s="189">
        <f t="shared" si="3"/>
        <v>0</v>
      </c>
    </row>
    <row r="14" spans="1:7" x14ac:dyDescent="0.25">
      <c r="A14" s="77" t="s">
        <v>400</v>
      </c>
      <c r="B14" s="189">
        <v>0</v>
      </c>
      <c r="C14" s="189">
        <v>0</v>
      </c>
      <c r="D14" s="189">
        <f t="shared" si="2"/>
        <v>0</v>
      </c>
      <c r="E14" s="189">
        <v>0</v>
      </c>
      <c r="F14" s="189">
        <v>0</v>
      </c>
      <c r="G14" s="189">
        <f t="shared" si="3"/>
        <v>0</v>
      </c>
    </row>
    <row r="15" spans="1:7" x14ac:dyDescent="0.25">
      <c r="A15" s="77" t="s">
        <v>401</v>
      </c>
      <c r="B15" s="190">
        <v>8885535.6899999995</v>
      </c>
      <c r="C15" s="190">
        <v>396768</v>
      </c>
      <c r="D15" s="189">
        <f t="shared" si="2"/>
        <v>9282303.6899999995</v>
      </c>
      <c r="E15" s="190">
        <v>4095548.2</v>
      </c>
      <c r="F15" s="190">
        <v>4095548.2</v>
      </c>
      <c r="G15" s="189">
        <f t="shared" si="3"/>
        <v>5186755.4899999993</v>
      </c>
    </row>
    <row r="16" spans="1:7" x14ac:dyDescent="0.25">
      <c r="A16" s="77" t="s">
        <v>402</v>
      </c>
      <c r="B16" s="189">
        <v>0</v>
      </c>
      <c r="C16" s="189">
        <v>0</v>
      </c>
      <c r="D16" s="189">
        <f t="shared" si="2"/>
        <v>0</v>
      </c>
      <c r="E16" s="189">
        <v>0</v>
      </c>
      <c r="F16" s="189">
        <v>0</v>
      </c>
      <c r="G16" s="189">
        <f t="shared" si="3"/>
        <v>0</v>
      </c>
    </row>
    <row r="17" spans="1:7" x14ac:dyDescent="0.25">
      <c r="A17" s="77" t="s">
        <v>403</v>
      </c>
      <c r="B17" s="189">
        <v>0</v>
      </c>
      <c r="C17" s="189">
        <v>0</v>
      </c>
      <c r="D17" s="189">
        <f t="shared" si="2"/>
        <v>0</v>
      </c>
      <c r="E17" s="189">
        <v>0</v>
      </c>
      <c r="F17" s="189">
        <v>0</v>
      </c>
      <c r="G17" s="189">
        <f t="shared" si="3"/>
        <v>0</v>
      </c>
    </row>
    <row r="18" spans="1:7" x14ac:dyDescent="0.25">
      <c r="A18" s="77" t="s">
        <v>404</v>
      </c>
      <c r="B18" s="189">
        <v>0</v>
      </c>
      <c r="C18" s="189">
        <v>0</v>
      </c>
      <c r="D18" s="189">
        <f t="shared" si="2"/>
        <v>0</v>
      </c>
      <c r="E18" s="189">
        <v>0</v>
      </c>
      <c r="F18" s="189">
        <v>0</v>
      </c>
      <c r="G18" s="189">
        <f t="shared" si="3"/>
        <v>0</v>
      </c>
    </row>
    <row r="19" spans="1:7" x14ac:dyDescent="0.25">
      <c r="A19" s="58" t="s">
        <v>405</v>
      </c>
      <c r="B19" s="189">
        <f>SUM(B20:B26)</f>
        <v>26664385.34</v>
      </c>
      <c r="C19" s="189">
        <f t="shared" ref="C19:G19" si="4">SUM(C20:C26)</f>
        <v>6091438.6499999994</v>
      </c>
      <c r="D19" s="189">
        <f t="shared" si="4"/>
        <v>32755823.990000002</v>
      </c>
      <c r="E19" s="189">
        <f t="shared" si="4"/>
        <v>13224685.549999999</v>
      </c>
      <c r="F19" s="189">
        <f t="shared" si="4"/>
        <v>13224685.549999999</v>
      </c>
      <c r="G19" s="189">
        <f t="shared" si="4"/>
        <v>19531138.440000001</v>
      </c>
    </row>
    <row r="20" spans="1:7" x14ac:dyDescent="0.25">
      <c r="A20" s="77" t="s">
        <v>406</v>
      </c>
      <c r="B20" s="189">
        <v>0</v>
      </c>
      <c r="C20" s="189">
        <v>0</v>
      </c>
      <c r="D20" s="189">
        <f t="shared" ref="D20:D26" si="5">B20+C20</f>
        <v>0</v>
      </c>
      <c r="E20" s="189">
        <v>0</v>
      </c>
      <c r="F20" s="189">
        <v>0</v>
      </c>
      <c r="G20" s="189">
        <f t="shared" ref="G20:G26" si="6">D20-E20</f>
        <v>0</v>
      </c>
    </row>
    <row r="21" spans="1:7" x14ac:dyDescent="0.25">
      <c r="A21" s="77" t="s">
        <v>407</v>
      </c>
      <c r="B21" s="190">
        <v>714094.85</v>
      </c>
      <c r="C21" s="190">
        <v>83596.72</v>
      </c>
      <c r="D21" s="189">
        <f t="shared" si="5"/>
        <v>797691.57</v>
      </c>
      <c r="E21" s="190">
        <v>309402.53999999998</v>
      </c>
      <c r="F21" s="190">
        <v>309402.53999999998</v>
      </c>
      <c r="G21" s="189">
        <f t="shared" si="6"/>
        <v>488289.02999999997</v>
      </c>
    </row>
    <row r="22" spans="1:7" x14ac:dyDescent="0.25">
      <c r="A22" s="77" t="s">
        <v>408</v>
      </c>
      <c r="B22" s="189">
        <v>0</v>
      </c>
      <c r="C22" s="189">
        <v>0</v>
      </c>
      <c r="D22" s="189">
        <f t="shared" si="5"/>
        <v>0</v>
      </c>
      <c r="E22" s="189">
        <v>0</v>
      </c>
      <c r="F22" s="189">
        <v>0</v>
      </c>
      <c r="G22" s="189">
        <f t="shared" si="6"/>
        <v>0</v>
      </c>
    </row>
    <row r="23" spans="1:7" x14ac:dyDescent="0.25">
      <c r="A23" s="77" t="s">
        <v>409</v>
      </c>
      <c r="B23" s="189">
        <v>0</v>
      </c>
      <c r="C23" s="189">
        <v>0</v>
      </c>
      <c r="D23" s="189">
        <f t="shared" si="5"/>
        <v>0</v>
      </c>
      <c r="E23" s="189">
        <v>0</v>
      </c>
      <c r="F23" s="189">
        <v>0</v>
      </c>
      <c r="G23" s="189">
        <f t="shared" si="6"/>
        <v>0</v>
      </c>
    </row>
    <row r="24" spans="1:7" x14ac:dyDescent="0.25">
      <c r="A24" s="77" t="s">
        <v>410</v>
      </c>
      <c r="B24" s="189">
        <v>0</v>
      </c>
      <c r="C24" s="189">
        <v>0</v>
      </c>
      <c r="D24" s="189">
        <f t="shared" si="5"/>
        <v>0</v>
      </c>
      <c r="E24" s="189">
        <v>0</v>
      </c>
      <c r="F24" s="189">
        <v>0</v>
      </c>
      <c r="G24" s="189">
        <f t="shared" si="6"/>
        <v>0</v>
      </c>
    </row>
    <row r="25" spans="1:7" x14ac:dyDescent="0.25">
      <c r="A25" s="77" t="s">
        <v>411</v>
      </c>
      <c r="B25" s="190">
        <v>1344510.96</v>
      </c>
      <c r="C25" s="190">
        <v>293826.13</v>
      </c>
      <c r="D25" s="189">
        <f t="shared" si="5"/>
        <v>1638337.0899999999</v>
      </c>
      <c r="E25" s="190">
        <v>716801.39</v>
      </c>
      <c r="F25" s="190">
        <v>716801.39</v>
      </c>
      <c r="G25" s="189">
        <f t="shared" si="6"/>
        <v>921535.69999999984</v>
      </c>
    </row>
    <row r="26" spans="1:7" x14ac:dyDescent="0.25">
      <c r="A26" s="77" t="s">
        <v>412</v>
      </c>
      <c r="B26" s="190">
        <v>24605779.530000001</v>
      </c>
      <c r="C26" s="190">
        <v>5714015.7999999998</v>
      </c>
      <c r="D26" s="189">
        <f t="shared" si="5"/>
        <v>30319795.330000002</v>
      </c>
      <c r="E26" s="190">
        <v>12198481.619999999</v>
      </c>
      <c r="F26" s="190">
        <v>12198481.619999999</v>
      </c>
      <c r="G26" s="189">
        <f t="shared" si="6"/>
        <v>18121313.710000001</v>
      </c>
    </row>
    <row r="27" spans="1:7" x14ac:dyDescent="0.25">
      <c r="A27" s="58" t="s">
        <v>413</v>
      </c>
      <c r="B27" s="47">
        <f>SUM(B28:B36)</f>
        <v>0</v>
      </c>
      <c r="C27" s="47">
        <f t="shared" ref="C27:G27" si="7">SUM(C28:C36)</f>
        <v>0</v>
      </c>
      <c r="D27" s="47">
        <f t="shared" si="7"/>
        <v>0</v>
      </c>
      <c r="E27" s="47">
        <f t="shared" si="7"/>
        <v>0</v>
      </c>
      <c r="F27" s="47">
        <f t="shared" si="7"/>
        <v>0</v>
      </c>
      <c r="G27" s="47">
        <f t="shared" si="7"/>
        <v>0</v>
      </c>
    </row>
    <row r="28" spans="1:7" x14ac:dyDescent="0.25">
      <c r="A28" s="79" t="s">
        <v>414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423</v>
      </c>
      <c r="B37" s="47">
        <f>SUM(B38:B41)</f>
        <v>0</v>
      </c>
      <c r="C37" s="47">
        <f t="shared" ref="C37:G37" si="8">SUM(C38:C41)</f>
        <v>0</v>
      </c>
      <c r="D37" s="47">
        <f t="shared" si="8"/>
        <v>0</v>
      </c>
      <c r="E37" s="47">
        <f t="shared" si="8"/>
        <v>0</v>
      </c>
      <c r="F37" s="47">
        <f t="shared" si="8"/>
        <v>0</v>
      </c>
      <c r="G37" s="47">
        <f t="shared" si="8"/>
        <v>0</v>
      </c>
    </row>
    <row r="38" spans="1:7" x14ac:dyDescent="0.25">
      <c r="A38" s="79" t="s">
        <v>424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79" t="s">
        <v>425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79" t="s">
        <v>426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79" t="s">
        <v>427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79"/>
      <c r="B42" s="53"/>
      <c r="C42" s="53"/>
      <c r="D42" s="53"/>
      <c r="E42" s="53"/>
      <c r="F42" s="53"/>
      <c r="G42" s="53"/>
    </row>
    <row r="43" spans="1:7" x14ac:dyDescent="0.25">
      <c r="A43" s="3" t="s">
        <v>428</v>
      </c>
      <c r="B43" s="191">
        <f>B44+B53+B61+B71</f>
        <v>3293527.16</v>
      </c>
      <c r="C43" s="191">
        <f t="shared" ref="C43:G43" si="9">C44+C53+C61+C71</f>
        <v>0</v>
      </c>
      <c r="D43" s="191">
        <f t="shared" si="9"/>
        <v>3293527.16</v>
      </c>
      <c r="E43" s="191">
        <f t="shared" si="9"/>
        <v>1102018.04</v>
      </c>
      <c r="F43" s="191">
        <f t="shared" si="9"/>
        <v>1102018.04</v>
      </c>
      <c r="G43" s="191">
        <f t="shared" si="9"/>
        <v>2191509.12</v>
      </c>
    </row>
    <row r="44" spans="1:7" x14ac:dyDescent="0.25">
      <c r="A44" s="58" t="s">
        <v>396</v>
      </c>
      <c r="B44" s="189">
        <f>SUM(B45:B52)</f>
        <v>100000</v>
      </c>
      <c r="C44" s="189">
        <f t="shared" ref="C44:G44" si="10">SUM(C45:C52)</f>
        <v>0</v>
      </c>
      <c r="D44" s="189">
        <f t="shared" si="10"/>
        <v>100000</v>
      </c>
      <c r="E44" s="189">
        <f t="shared" si="10"/>
        <v>23341.98</v>
      </c>
      <c r="F44" s="189">
        <f t="shared" si="10"/>
        <v>23341.98</v>
      </c>
      <c r="G44" s="189">
        <f t="shared" si="10"/>
        <v>76658.02</v>
      </c>
    </row>
    <row r="45" spans="1:7" x14ac:dyDescent="0.25">
      <c r="A45" s="79" t="s">
        <v>397</v>
      </c>
      <c r="B45" s="189">
        <v>0</v>
      </c>
      <c r="C45" s="189">
        <v>0</v>
      </c>
      <c r="D45" s="189">
        <f t="shared" ref="D45:D52" si="11">B45+C45</f>
        <v>0</v>
      </c>
      <c r="E45" s="189">
        <v>0</v>
      </c>
      <c r="F45" s="189">
        <v>0</v>
      </c>
      <c r="G45" s="189">
        <f t="shared" ref="G45:G52" si="12">D45-E45</f>
        <v>0</v>
      </c>
    </row>
    <row r="46" spans="1:7" x14ac:dyDescent="0.25">
      <c r="A46" s="79" t="s">
        <v>398</v>
      </c>
      <c r="B46" s="189">
        <v>0</v>
      </c>
      <c r="C46" s="189">
        <v>0</v>
      </c>
      <c r="D46" s="189">
        <f t="shared" si="11"/>
        <v>0</v>
      </c>
      <c r="E46" s="189">
        <v>0</v>
      </c>
      <c r="F46" s="189">
        <v>0</v>
      </c>
      <c r="G46" s="189">
        <f t="shared" si="12"/>
        <v>0</v>
      </c>
    </row>
    <row r="47" spans="1:7" x14ac:dyDescent="0.25">
      <c r="A47" s="79" t="s">
        <v>399</v>
      </c>
      <c r="B47" s="189">
        <v>0</v>
      </c>
      <c r="C47" s="189">
        <v>0</v>
      </c>
      <c r="D47" s="189">
        <f t="shared" si="11"/>
        <v>0</v>
      </c>
      <c r="E47" s="189">
        <v>0</v>
      </c>
      <c r="F47" s="189">
        <v>0</v>
      </c>
      <c r="G47" s="189">
        <f t="shared" si="12"/>
        <v>0</v>
      </c>
    </row>
    <row r="48" spans="1:7" x14ac:dyDescent="0.25">
      <c r="A48" s="79" t="s">
        <v>400</v>
      </c>
      <c r="B48" s="189">
        <v>0</v>
      </c>
      <c r="C48" s="189">
        <v>0</v>
      </c>
      <c r="D48" s="189">
        <f t="shared" si="11"/>
        <v>0</v>
      </c>
      <c r="E48" s="189">
        <v>0</v>
      </c>
      <c r="F48" s="189">
        <v>0</v>
      </c>
      <c r="G48" s="189">
        <f t="shared" si="12"/>
        <v>0</v>
      </c>
    </row>
    <row r="49" spans="1:7" x14ac:dyDescent="0.25">
      <c r="A49" s="79" t="s">
        <v>401</v>
      </c>
      <c r="B49" s="190">
        <v>100000</v>
      </c>
      <c r="C49" s="190">
        <v>0</v>
      </c>
      <c r="D49" s="189">
        <f t="shared" si="11"/>
        <v>100000</v>
      </c>
      <c r="E49" s="190">
        <v>23341.98</v>
      </c>
      <c r="F49" s="190">
        <v>23341.98</v>
      </c>
      <c r="G49" s="189">
        <f t="shared" si="12"/>
        <v>76658.02</v>
      </c>
    </row>
    <row r="50" spans="1:7" x14ac:dyDescent="0.25">
      <c r="A50" s="79" t="s">
        <v>402</v>
      </c>
      <c r="B50" s="189">
        <v>0</v>
      </c>
      <c r="C50" s="189">
        <v>0</v>
      </c>
      <c r="D50" s="189">
        <f t="shared" si="11"/>
        <v>0</v>
      </c>
      <c r="E50" s="189">
        <v>0</v>
      </c>
      <c r="F50" s="189">
        <v>0</v>
      </c>
      <c r="G50" s="189">
        <f t="shared" si="12"/>
        <v>0</v>
      </c>
    </row>
    <row r="51" spans="1:7" x14ac:dyDescent="0.25">
      <c r="A51" s="79" t="s">
        <v>403</v>
      </c>
      <c r="B51" s="189">
        <v>0</v>
      </c>
      <c r="C51" s="189">
        <v>0</v>
      </c>
      <c r="D51" s="189">
        <f t="shared" si="11"/>
        <v>0</v>
      </c>
      <c r="E51" s="189">
        <v>0</v>
      </c>
      <c r="F51" s="189">
        <v>0</v>
      </c>
      <c r="G51" s="189">
        <f t="shared" si="12"/>
        <v>0</v>
      </c>
    </row>
    <row r="52" spans="1:7" x14ac:dyDescent="0.25">
      <c r="A52" s="79" t="s">
        <v>404</v>
      </c>
      <c r="B52" s="189">
        <v>0</v>
      </c>
      <c r="C52" s="189">
        <v>0</v>
      </c>
      <c r="D52" s="189">
        <f t="shared" si="11"/>
        <v>0</v>
      </c>
      <c r="E52" s="189">
        <v>0</v>
      </c>
      <c r="F52" s="189">
        <v>0</v>
      </c>
      <c r="G52" s="189">
        <f t="shared" si="12"/>
        <v>0</v>
      </c>
    </row>
    <row r="53" spans="1:7" x14ac:dyDescent="0.25">
      <c r="A53" s="58" t="s">
        <v>405</v>
      </c>
      <c r="B53" s="189">
        <f>SUM(B54:B60)</f>
        <v>3193527.16</v>
      </c>
      <c r="C53" s="189">
        <f t="shared" ref="C53:G53" si="13">SUM(C54:C60)</f>
        <v>0</v>
      </c>
      <c r="D53" s="189">
        <f t="shared" si="13"/>
        <v>3193527.16</v>
      </c>
      <c r="E53" s="189">
        <f t="shared" si="13"/>
        <v>1078676.06</v>
      </c>
      <c r="F53" s="189">
        <f t="shared" si="13"/>
        <v>1078676.06</v>
      </c>
      <c r="G53" s="189">
        <f t="shared" si="13"/>
        <v>2114851.1</v>
      </c>
    </row>
    <row r="54" spans="1:7" x14ac:dyDescent="0.25">
      <c r="A54" s="79" t="s">
        <v>406</v>
      </c>
      <c r="B54" s="189">
        <v>0</v>
      </c>
      <c r="C54" s="189">
        <v>0</v>
      </c>
      <c r="D54" s="189">
        <f t="shared" ref="D54:D60" si="14">B54+C54</f>
        <v>0</v>
      </c>
      <c r="E54" s="189">
        <v>0</v>
      </c>
      <c r="F54" s="189">
        <v>0</v>
      </c>
      <c r="G54" s="189">
        <f t="shared" ref="G54:G60" si="15">D54-E54</f>
        <v>0</v>
      </c>
    </row>
    <row r="55" spans="1:7" x14ac:dyDescent="0.25">
      <c r="A55" s="79" t="s">
        <v>407</v>
      </c>
      <c r="B55" s="190">
        <v>180000</v>
      </c>
      <c r="C55" s="190">
        <v>0</v>
      </c>
      <c r="D55" s="189">
        <f t="shared" si="14"/>
        <v>180000</v>
      </c>
      <c r="E55" s="190">
        <v>90278.23</v>
      </c>
      <c r="F55" s="190">
        <v>90278.23</v>
      </c>
      <c r="G55" s="189">
        <f t="shared" si="15"/>
        <v>89721.77</v>
      </c>
    </row>
    <row r="56" spans="1:7" x14ac:dyDescent="0.25">
      <c r="A56" s="79" t="s">
        <v>408</v>
      </c>
      <c r="B56" s="189">
        <v>0</v>
      </c>
      <c r="C56" s="189">
        <v>0</v>
      </c>
      <c r="D56" s="189">
        <f t="shared" si="14"/>
        <v>0</v>
      </c>
      <c r="E56" s="189">
        <v>0</v>
      </c>
      <c r="F56" s="189">
        <v>0</v>
      </c>
      <c r="G56" s="189">
        <f t="shared" si="15"/>
        <v>0</v>
      </c>
    </row>
    <row r="57" spans="1:7" x14ac:dyDescent="0.25">
      <c r="A57" s="80" t="s">
        <v>409</v>
      </c>
      <c r="B57" s="189">
        <v>0</v>
      </c>
      <c r="C57" s="189">
        <v>0</v>
      </c>
      <c r="D57" s="189">
        <f t="shared" si="14"/>
        <v>0</v>
      </c>
      <c r="E57" s="189">
        <v>0</v>
      </c>
      <c r="F57" s="189">
        <v>0</v>
      </c>
      <c r="G57" s="189">
        <f t="shared" si="15"/>
        <v>0</v>
      </c>
    </row>
    <row r="58" spans="1:7" x14ac:dyDescent="0.25">
      <c r="A58" s="79" t="s">
        <v>410</v>
      </c>
      <c r="B58" s="189">
        <v>0</v>
      </c>
      <c r="C58" s="189">
        <v>0</v>
      </c>
      <c r="D58" s="189">
        <f t="shared" si="14"/>
        <v>0</v>
      </c>
      <c r="E58" s="189">
        <v>0</v>
      </c>
      <c r="F58" s="189">
        <v>0</v>
      </c>
      <c r="G58" s="189">
        <f t="shared" si="15"/>
        <v>0</v>
      </c>
    </row>
    <row r="59" spans="1:7" x14ac:dyDescent="0.25">
      <c r="A59" s="79" t="s">
        <v>411</v>
      </c>
      <c r="B59" s="190">
        <v>145000</v>
      </c>
      <c r="C59" s="190">
        <v>0</v>
      </c>
      <c r="D59" s="189">
        <f t="shared" si="14"/>
        <v>145000</v>
      </c>
      <c r="E59" s="190">
        <v>67251.649999999994</v>
      </c>
      <c r="F59" s="190">
        <v>67251.649999999994</v>
      </c>
      <c r="G59" s="189">
        <f t="shared" si="15"/>
        <v>77748.350000000006</v>
      </c>
    </row>
    <row r="60" spans="1:7" x14ac:dyDescent="0.25">
      <c r="A60" s="79" t="s">
        <v>412</v>
      </c>
      <c r="B60" s="190">
        <v>2868527.16</v>
      </c>
      <c r="C60" s="190">
        <v>0</v>
      </c>
      <c r="D60" s="189">
        <f t="shared" si="14"/>
        <v>2868527.16</v>
      </c>
      <c r="E60" s="190">
        <v>921146.18</v>
      </c>
      <c r="F60" s="190">
        <v>921146.18</v>
      </c>
      <c r="G60" s="189">
        <f t="shared" si="15"/>
        <v>1947380.98</v>
      </c>
    </row>
    <row r="61" spans="1:7" x14ac:dyDescent="0.25">
      <c r="A61" s="58" t="s">
        <v>413</v>
      </c>
      <c r="B61" s="47">
        <f>SUM(B62:B70)</f>
        <v>0</v>
      </c>
      <c r="C61" s="47">
        <f t="shared" ref="C61:G61" si="16">SUM(C62:C70)</f>
        <v>0</v>
      </c>
      <c r="D61" s="47">
        <f t="shared" si="16"/>
        <v>0</v>
      </c>
      <c r="E61" s="47">
        <f t="shared" si="16"/>
        <v>0</v>
      </c>
      <c r="F61" s="47">
        <f t="shared" si="16"/>
        <v>0</v>
      </c>
      <c r="G61" s="47">
        <f t="shared" si="16"/>
        <v>0</v>
      </c>
    </row>
    <row r="62" spans="1:7" x14ac:dyDescent="0.25">
      <c r="A62" s="79" t="s">
        <v>414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79" t="s">
        <v>415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79" t="s">
        <v>416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79" t="s">
        <v>417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79" t="s">
        <v>418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79" t="s">
        <v>419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79" t="s">
        <v>420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79" t="s">
        <v>421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79" t="s">
        <v>422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423</v>
      </c>
      <c r="B71" s="47">
        <f>SUM(B72:B75)</f>
        <v>0</v>
      </c>
      <c r="C71" s="47">
        <f t="shared" ref="C71:G71" si="17">SUM(C72:C75)</f>
        <v>0</v>
      </c>
      <c r="D71" s="47">
        <f t="shared" si="17"/>
        <v>0</v>
      </c>
      <c r="E71" s="47">
        <f t="shared" si="17"/>
        <v>0</v>
      </c>
      <c r="F71" s="47">
        <f t="shared" si="17"/>
        <v>0</v>
      </c>
      <c r="G71" s="47">
        <f t="shared" si="17"/>
        <v>0</v>
      </c>
    </row>
    <row r="72" spans="1:7" x14ac:dyDescent="0.25">
      <c r="A72" s="79" t="s">
        <v>424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79" t="s">
        <v>425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79" t="s">
        <v>426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79" t="s">
        <v>427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38843448.189999998</v>
      </c>
      <c r="C77" s="4">
        <f t="shared" ref="C77:G77" si="18">C43+C9</f>
        <v>6488206.6499999994</v>
      </c>
      <c r="D77" s="4">
        <f t="shared" si="18"/>
        <v>45331654.840000004</v>
      </c>
      <c r="E77" s="4">
        <f t="shared" si="18"/>
        <v>18422251.789999999</v>
      </c>
      <c r="F77" s="4">
        <f t="shared" si="18"/>
        <v>18422251.789999999</v>
      </c>
      <c r="G77" s="4">
        <f t="shared" si="18"/>
        <v>26909403.050000001</v>
      </c>
    </row>
    <row r="78" spans="1:7" x14ac:dyDescent="0.25">
      <c r="A78" s="55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7:G42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G103"/>
  <sheetViews>
    <sheetView showGridLines="0" tabSelected="1" zoomScaleNormal="100" workbookViewId="0">
      <selection activeCell="D20" sqref="D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1" t="s">
        <v>429</v>
      </c>
      <c r="B1" s="144"/>
      <c r="C1" s="144"/>
      <c r="D1" s="144"/>
      <c r="E1" s="144"/>
      <c r="F1" s="144"/>
      <c r="G1" s="145"/>
    </row>
    <row r="2" spans="1:7" x14ac:dyDescent="0.25">
      <c r="A2" s="106" t="str">
        <f>'Formato 1'!A2</f>
        <v xml:space="preserve"> Sistema para el Desarrollo Integral de la Familia de Guanajuato, Gto.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56" t="s">
        <v>431</v>
      </c>
      <c r="B7" s="159" t="s">
        <v>304</v>
      </c>
      <c r="C7" s="159"/>
      <c r="D7" s="159"/>
      <c r="E7" s="159"/>
      <c r="F7" s="159"/>
      <c r="G7" s="159" t="s">
        <v>305</v>
      </c>
    </row>
    <row r="8" spans="1:7" ht="30" x14ac:dyDescent="0.25">
      <c r="A8" s="157"/>
      <c r="B8" s="7" t="s">
        <v>306</v>
      </c>
      <c r="C8" s="33" t="s">
        <v>394</v>
      </c>
      <c r="D8" s="33" t="s">
        <v>237</v>
      </c>
      <c r="E8" s="33" t="s">
        <v>192</v>
      </c>
      <c r="F8" s="33" t="s">
        <v>209</v>
      </c>
      <c r="G8" s="166"/>
    </row>
    <row r="9" spans="1:7" ht="15.75" customHeight="1" x14ac:dyDescent="0.25">
      <c r="A9" s="26" t="s">
        <v>432</v>
      </c>
      <c r="B9" s="192">
        <f>B10+B11+B12+B15+B16+B19</f>
        <v>28228044.960000001</v>
      </c>
      <c r="C9" s="192">
        <f t="shared" ref="C9:G9" si="0">C10+C11+C12+C15+C16+C19</f>
        <v>3375018.52</v>
      </c>
      <c r="D9" s="192">
        <f t="shared" si="0"/>
        <v>31603063.48</v>
      </c>
      <c r="E9" s="192">
        <f t="shared" si="0"/>
        <v>12211359.310000001</v>
      </c>
      <c r="F9" s="192">
        <f t="shared" si="0"/>
        <v>12211359.310000001</v>
      </c>
      <c r="G9" s="192">
        <f t="shared" si="0"/>
        <v>19391704.170000002</v>
      </c>
    </row>
    <row r="10" spans="1:7" x14ac:dyDescent="0.25">
      <c r="A10" s="58" t="s">
        <v>433</v>
      </c>
      <c r="B10" s="193">
        <v>28228044.960000001</v>
      </c>
      <c r="C10" s="193">
        <v>3375018.52</v>
      </c>
      <c r="D10" s="194">
        <f>B10+C10</f>
        <v>31603063.48</v>
      </c>
      <c r="E10" s="193">
        <v>12211359.310000001</v>
      </c>
      <c r="F10" s="193">
        <v>12211359.310000001</v>
      </c>
      <c r="G10" s="194">
        <f>D10-E10</f>
        <v>19391704.170000002</v>
      </c>
    </row>
    <row r="11" spans="1:7" ht="15.75" customHeight="1" x14ac:dyDescent="0.25">
      <c r="A11" s="58" t="s">
        <v>434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443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8" t="s">
        <v>433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444</v>
      </c>
      <c r="B33" s="115">
        <f>B21+B9</f>
        <v>28228044.960000001</v>
      </c>
      <c r="C33" s="115">
        <f t="shared" ref="C33:G33" si="8">C21+C9</f>
        <v>3375018.52</v>
      </c>
      <c r="D33" s="115">
        <f t="shared" si="8"/>
        <v>31603063.48</v>
      </c>
      <c r="E33" s="115">
        <f t="shared" si="8"/>
        <v>12211359.310000001</v>
      </c>
      <c r="F33" s="115">
        <f t="shared" si="8"/>
        <v>12211359.310000001</v>
      </c>
      <c r="G33" s="115">
        <f t="shared" si="8"/>
        <v>19391704.170000002</v>
      </c>
    </row>
    <row r="34" spans="1:7" ht="14.45" customHeight="1" x14ac:dyDescent="0.25">
      <c r="A34" s="55"/>
      <c r="B34" s="195"/>
      <c r="C34" s="195"/>
      <c r="D34" s="195"/>
      <c r="E34" s="195"/>
      <c r="F34" s="195"/>
      <c r="G34" s="195"/>
    </row>
    <row r="35" spans="1:7" x14ac:dyDescent="0.25">
      <c r="B35" s="142"/>
      <c r="C35" s="142"/>
      <c r="D35" s="142"/>
      <c r="E35" s="142"/>
      <c r="F35" s="142"/>
      <c r="G35" s="142"/>
    </row>
    <row r="36" spans="1:7" x14ac:dyDescent="0.25">
      <c r="B36" s="142"/>
      <c r="C36" s="142"/>
      <c r="D36" s="142"/>
      <c r="E36" s="142"/>
      <c r="F36" s="142"/>
      <c r="G36" s="142"/>
    </row>
    <row r="37" spans="1:7" x14ac:dyDescent="0.25">
      <c r="B37" s="142"/>
      <c r="C37" s="142"/>
      <c r="D37" s="142"/>
      <c r="E37" s="142"/>
      <c r="F37" s="142"/>
      <c r="G37" s="142"/>
    </row>
    <row r="38" spans="1:7" x14ac:dyDescent="0.25">
      <c r="B38" s="142"/>
      <c r="C38" s="142"/>
      <c r="D38" s="142"/>
      <c r="E38" s="142"/>
      <c r="F38" s="142"/>
      <c r="G38" s="142"/>
    </row>
    <row r="39" spans="1:7" x14ac:dyDescent="0.25">
      <c r="B39" s="142"/>
      <c r="C39" s="142"/>
      <c r="D39" s="142"/>
      <c r="E39" s="142"/>
      <c r="F39" s="142"/>
      <c r="G39" s="142"/>
    </row>
    <row r="40" spans="1:7" x14ac:dyDescent="0.25">
      <c r="B40" s="142"/>
      <c r="C40" s="142"/>
      <c r="D40" s="142"/>
      <c r="E40" s="142"/>
      <c r="F40" s="142"/>
      <c r="G40" s="142"/>
    </row>
    <row r="41" spans="1:7" x14ac:dyDescent="0.25">
      <c r="B41" s="142"/>
      <c r="C41" s="142"/>
      <c r="D41" s="142"/>
      <c r="E41" s="142"/>
      <c r="F41" s="142"/>
      <c r="G41" s="142"/>
    </row>
    <row r="42" spans="1:7" x14ac:dyDescent="0.25">
      <c r="B42" s="142"/>
      <c r="C42" s="142"/>
      <c r="D42" s="142"/>
      <c r="E42" s="142"/>
      <c r="F42" s="142"/>
      <c r="G42" s="142"/>
    </row>
    <row r="43" spans="1:7" x14ac:dyDescent="0.25">
      <c r="B43" s="142"/>
      <c r="C43" s="142"/>
      <c r="D43" s="142"/>
      <c r="E43" s="142"/>
      <c r="F43" s="142"/>
      <c r="G43" s="142"/>
    </row>
    <row r="44" spans="1:7" x14ac:dyDescent="0.25">
      <c r="B44" s="142"/>
      <c r="C44" s="142"/>
      <c r="D44" s="142"/>
      <c r="E44" s="142"/>
      <c r="F44" s="142"/>
      <c r="G44" s="142"/>
    </row>
    <row r="45" spans="1:7" x14ac:dyDescent="0.25">
      <c r="B45" s="142"/>
      <c r="C45" s="142"/>
      <c r="D45" s="142"/>
      <c r="E45" s="142"/>
      <c r="F45" s="142"/>
      <c r="G45" s="142"/>
    </row>
    <row r="46" spans="1:7" x14ac:dyDescent="0.25">
      <c r="B46" s="142"/>
      <c r="C46" s="142"/>
      <c r="D46" s="142"/>
      <c r="E46" s="142"/>
      <c r="F46" s="142"/>
      <c r="G46" s="142"/>
    </row>
    <row r="47" spans="1:7" x14ac:dyDescent="0.25">
      <c r="B47" s="142"/>
      <c r="C47" s="142"/>
      <c r="D47" s="142"/>
      <c r="E47" s="142"/>
      <c r="F47" s="142"/>
      <c r="G47" s="142"/>
    </row>
    <row r="48" spans="1:7" x14ac:dyDescent="0.25">
      <c r="B48" s="142"/>
      <c r="C48" s="142"/>
      <c r="D48" s="142"/>
      <c r="E48" s="142"/>
      <c r="F48" s="142"/>
      <c r="G48" s="142"/>
    </row>
    <row r="49" spans="2:7" x14ac:dyDescent="0.25">
      <c r="B49" s="142"/>
      <c r="C49" s="142"/>
      <c r="D49" s="142"/>
      <c r="E49" s="142"/>
      <c r="F49" s="142"/>
      <c r="G49" s="142"/>
    </row>
    <row r="50" spans="2:7" x14ac:dyDescent="0.25">
      <c r="B50" s="142"/>
      <c r="C50" s="142"/>
      <c r="D50" s="142"/>
      <c r="E50" s="142"/>
      <c r="F50" s="142"/>
      <c r="G50" s="142"/>
    </row>
    <row r="51" spans="2:7" x14ac:dyDescent="0.25">
      <c r="B51" s="142"/>
      <c r="C51" s="142"/>
      <c r="D51" s="142"/>
      <c r="E51" s="142"/>
      <c r="F51" s="142"/>
      <c r="G51" s="142"/>
    </row>
    <row r="52" spans="2:7" x14ac:dyDescent="0.25">
      <c r="B52" s="142"/>
      <c r="C52" s="142"/>
      <c r="D52" s="142"/>
      <c r="E52" s="142"/>
      <c r="F52" s="142"/>
      <c r="G52" s="142"/>
    </row>
    <row r="53" spans="2:7" x14ac:dyDescent="0.25">
      <c r="B53" s="142"/>
      <c r="C53" s="142"/>
      <c r="D53" s="142"/>
      <c r="E53" s="142"/>
      <c r="F53" s="142"/>
      <c r="G53" s="142"/>
    </row>
    <row r="54" spans="2:7" x14ac:dyDescent="0.25">
      <c r="B54" s="142"/>
      <c r="C54" s="142"/>
      <c r="D54" s="142"/>
      <c r="E54" s="142"/>
      <c r="F54" s="142"/>
      <c r="G54" s="142"/>
    </row>
    <row r="55" spans="2:7" x14ac:dyDescent="0.25">
      <c r="B55" s="142"/>
      <c r="C55" s="142"/>
      <c r="D55" s="142"/>
      <c r="E55" s="142"/>
      <c r="F55" s="142"/>
      <c r="G55" s="142"/>
    </row>
    <row r="56" spans="2:7" x14ac:dyDescent="0.25">
      <c r="B56" s="142"/>
      <c r="C56" s="142"/>
      <c r="D56" s="142"/>
      <c r="E56" s="142"/>
      <c r="F56" s="142"/>
      <c r="G56" s="142"/>
    </row>
    <row r="57" spans="2:7" x14ac:dyDescent="0.25">
      <c r="B57" s="142"/>
      <c r="C57" s="142"/>
      <c r="D57" s="142"/>
      <c r="E57" s="142"/>
      <c r="F57" s="142"/>
      <c r="G57" s="142"/>
    </row>
    <row r="58" spans="2:7" x14ac:dyDescent="0.25">
      <c r="B58" s="142"/>
      <c r="C58" s="142"/>
      <c r="D58" s="142"/>
      <c r="E58" s="142"/>
      <c r="F58" s="142"/>
      <c r="G58" s="142"/>
    </row>
    <row r="59" spans="2:7" x14ac:dyDescent="0.25">
      <c r="B59" s="142"/>
      <c r="C59" s="142"/>
      <c r="D59" s="142"/>
      <c r="E59" s="142"/>
      <c r="F59" s="142"/>
      <c r="G59" s="142"/>
    </row>
    <row r="60" spans="2:7" x14ac:dyDescent="0.25">
      <c r="B60" s="142"/>
      <c r="C60" s="142"/>
      <c r="D60" s="142"/>
      <c r="E60" s="142"/>
      <c r="F60" s="142"/>
      <c r="G60" s="142"/>
    </row>
    <row r="61" spans="2:7" x14ac:dyDescent="0.25">
      <c r="B61" s="142"/>
      <c r="C61" s="142"/>
      <c r="D61" s="142"/>
      <c r="E61" s="142"/>
      <c r="F61" s="142"/>
      <c r="G61" s="142"/>
    </row>
    <row r="62" spans="2:7" x14ac:dyDescent="0.25">
      <c r="B62" s="142"/>
      <c r="C62" s="142"/>
      <c r="D62" s="142"/>
      <c r="E62" s="142"/>
      <c r="F62" s="142"/>
      <c r="G62" s="142"/>
    </row>
    <row r="63" spans="2:7" x14ac:dyDescent="0.25">
      <c r="B63" s="142"/>
      <c r="C63" s="142"/>
      <c r="D63" s="142"/>
      <c r="E63" s="142"/>
      <c r="F63" s="142"/>
      <c r="G63" s="142"/>
    </row>
    <row r="64" spans="2:7" x14ac:dyDescent="0.25">
      <c r="B64" s="142"/>
      <c r="C64" s="142"/>
      <c r="D64" s="142"/>
      <c r="E64" s="142"/>
      <c r="F64" s="142"/>
      <c r="G64" s="142"/>
    </row>
    <row r="65" spans="2:7" x14ac:dyDescent="0.25">
      <c r="B65" s="142"/>
      <c r="C65" s="142"/>
      <c r="D65" s="142"/>
      <c r="E65" s="142"/>
      <c r="F65" s="142"/>
      <c r="G65" s="142"/>
    </row>
    <row r="66" spans="2:7" x14ac:dyDescent="0.25">
      <c r="B66" s="142"/>
      <c r="C66" s="142"/>
      <c r="D66" s="142"/>
      <c r="E66" s="142"/>
      <c r="F66" s="142"/>
      <c r="G66" s="142"/>
    </row>
    <row r="67" spans="2:7" x14ac:dyDescent="0.25">
      <c r="B67" s="142"/>
      <c r="C67" s="142"/>
      <c r="D67" s="142"/>
      <c r="E67" s="142"/>
      <c r="F67" s="142"/>
      <c r="G67" s="142"/>
    </row>
    <row r="68" spans="2:7" x14ac:dyDescent="0.25">
      <c r="B68" s="142"/>
      <c r="C68" s="142"/>
      <c r="D68" s="142"/>
      <c r="E68" s="142"/>
      <c r="F68" s="142"/>
      <c r="G68" s="142"/>
    </row>
    <row r="69" spans="2:7" x14ac:dyDescent="0.25">
      <c r="B69" s="142"/>
      <c r="C69" s="142"/>
      <c r="D69" s="142"/>
      <c r="E69" s="142"/>
      <c r="F69" s="142"/>
      <c r="G69" s="142"/>
    </row>
    <row r="70" spans="2:7" x14ac:dyDescent="0.25">
      <c r="B70" s="142"/>
      <c r="C70" s="142"/>
      <c r="D70" s="142"/>
      <c r="E70" s="142"/>
      <c r="F70" s="142"/>
      <c r="G70" s="142"/>
    </row>
    <row r="71" spans="2:7" x14ac:dyDescent="0.25">
      <c r="B71" s="142"/>
      <c r="C71" s="142"/>
      <c r="D71" s="142"/>
      <c r="E71" s="142"/>
      <c r="F71" s="142"/>
      <c r="G71" s="142"/>
    </row>
    <row r="72" spans="2:7" x14ac:dyDescent="0.25">
      <c r="B72" s="142"/>
      <c r="C72" s="142"/>
      <c r="D72" s="142"/>
      <c r="E72" s="142"/>
      <c r="F72" s="142"/>
      <c r="G72" s="142"/>
    </row>
    <row r="73" spans="2:7" x14ac:dyDescent="0.25">
      <c r="B73" s="142"/>
      <c r="C73" s="142"/>
      <c r="D73" s="142"/>
      <c r="E73" s="142"/>
      <c r="F73" s="142"/>
      <c r="G73" s="142"/>
    </row>
    <row r="74" spans="2:7" x14ac:dyDescent="0.25">
      <c r="B74" s="142"/>
      <c r="C74" s="142"/>
      <c r="D74" s="142"/>
      <c r="E74" s="142"/>
      <c r="F74" s="142"/>
      <c r="G74" s="142"/>
    </row>
    <row r="75" spans="2:7" x14ac:dyDescent="0.25">
      <c r="B75" s="142"/>
      <c r="C75" s="142"/>
      <c r="D75" s="142"/>
      <c r="E75" s="142"/>
      <c r="F75" s="142"/>
      <c r="G75" s="142"/>
    </row>
    <row r="76" spans="2:7" x14ac:dyDescent="0.25">
      <c r="B76" s="142"/>
      <c r="C76" s="142"/>
      <c r="D76" s="142"/>
      <c r="E76" s="142"/>
      <c r="F76" s="142"/>
      <c r="G76" s="142"/>
    </row>
    <row r="77" spans="2:7" x14ac:dyDescent="0.25">
      <c r="B77" s="142"/>
      <c r="C77" s="142"/>
      <c r="D77" s="142"/>
      <c r="E77" s="142"/>
      <c r="F77" s="142"/>
      <c r="G77" s="142"/>
    </row>
    <row r="78" spans="2:7" x14ac:dyDescent="0.25">
      <c r="B78" s="142"/>
      <c r="C78" s="142"/>
      <c r="D78" s="142"/>
      <c r="E78" s="142"/>
      <c r="F78" s="142"/>
      <c r="G78" s="142"/>
    </row>
    <row r="79" spans="2:7" x14ac:dyDescent="0.25">
      <c r="B79" s="142"/>
      <c r="C79" s="142"/>
      <c r="D79" s="142"/>
      <c r="E79" s="142"/>
      <c r="F79" s="142"/>
      <c r="G79" s="142"/>
    </row>
    <row r="80" spans="2:7" x14ac:dyDescent="0.25">
      <c r="B80" s="142"/>
      <c r="C80" s="142"/>
      <c r="D80" s="142"/>
      <c r="E80" s="142"/>
      <c r="F80" s="142"/>
      <c r="G80" s="142"/>
    </row>
    <row r="81" spans="2:7" x14ac:dyDescent="0.25">
      <c r="B81" s="142"/>
      <c r="C81" s="142"/>
      <c r="D81" s="142"/>
      <c r="E81" s="142"/>
      <c r="F81" s="142"/>
      <c r="G81" s="142"/>
    </row>
    <row r="82" spans="2:7" x14ac:dyDescent="0.25">
      <c r="B82" s="142"/>
      <c r="C82" s="142"/>
      <c r="D82" s="142"/>
      <c r="E82" s="142"/>
      <c r="F82" s="142"/>
      <c r="G82" s="142"/>
    </row>
    <row r="83" spans="2:7" x14ac:dyDescent="0.25">
      <c r="B83" s="142"/>
      <c r="C83" s="142"/>
      <c r="D83" s="142"/>
      <c r="E83" s="142"/>
      <c r="F83" s="142"/>
      <c r="G83" s="142"/>
    </row>
    <row r="84" spans="2:7" x14ac:dyDescent="0.25">
      <c r="B84" s="142"/>
      <c r="C84" s="142"/>
      <c r="D84" s="142"/>
      <c r="E84" s="142"/>
      <c r="F84" s="142"/>
      <c r="G84" s="142"/>
    </row>
    <row r="85" spans="2:7" x14ac:dyDescent="0.25">
      <c r="B85" s="142"/>
      <c r="C85" s="142"/>
      <c r="D85" s="142"/>
      <c r="E85" s="142"/>
      <c r="F85" s="142"/>
      <c r="G85" s="142"/>
    </row>
    <row r="86" spans="2:7" x14ac:dyDescent="0.25">
      <c r="B86" s="142"/>
      <c r="C86" s="142"/>
      <c r="D86" s="142"/>
      <c r="E86" s="142"/>
      <c r="F86" s="142"/>
      <c r="G86" s="142"/>
    </row>
    <row r="87" spans="2:7" x14ac:dyDescent="0.25">
      <c r="B87" s="142"/>
      <c r="C87" s="142"/>
      <c r="D87" s="142"/>
      <c r="E87" s="142"/>
      <c r="F87" s="142"/>
      <c r="G87" s="142"/>
    </row>
    <row r="88" spans="2:7" x14ac:dyDescent="0.25">
      <c r="B88" s="142"/>
      <c r="C88" s="142"/>
      <c r="D88" s="142"/>
      <c r="E88" s="142"/>
      <c r="F88" s="142"/>
      <c r="G88" s="142"/>
    </row>
    <row r="89" spans="2:7" x14ac:dyDescent="0.25">
      <c r="B89" s="142"/>
      <c r="C89" s="142"/>
      <c r="D89" s="142"/>
      <c r="E89" s="142"/>
      <c r="F89" s="142"/>
      <c r="G89" s="142"/>
    </row>
    <row r="90" spans="2:7" x14ac:dyDescent="0.25">
      <c r="B90" s="142"/>
      <c r="C90" s="142"/>
      <c r="D90" s="142"/>
      <c r="E90" s="142"/>
      <c r="F90" s="142"/>
      <c r="G90" s="142"/>
    </row>
    <row r="91" spans="2:7" x14ac:dyDescent="0.25">
      <c r="B91" s="142"/>
      <c r="C91" s="142"/>
      <c r="D91" s="142"/>
      <c r="E91" s="142"/>
      <c r="F91" s="142"/>
      <c r="G91" s="142"/>
    </row>
    <row r="92" spans="2:7" x14ac:dyDescent="0.25">
      <c r="B92" s="142"/>
      <c r="C92" s="142"/>
      <c r="D92" s="142"/>
      <c r="E92" s="142"/>
      <c r="F92" s="142"/>
      <c r="G92" s="142"/>
    </row>
    <row r="93" spans="2:7" x14ac:dyDescent="0.25">
      <c r="B93" s="142"/>
      <c r="C93" s="142"/>
      <c r="D93" s="142"/>
      <c r="E93" s="142"/>
      <c r="F93" s="142"/>
      <c r="G93" s="142"/>
    </row>
    <row r="94" spans="2:7" x14ac:dyDescent="0.25">
      <c r="B94" s="142"/>
      <c r="C94" s="142"/>
      <c r="D94" s="142"/>
      <c r="E94" s="142"/>
      <c r="F94" s="142"/>
      <c r="G94" s="142"/>
    </row>
    <row r="95" spans="2:7" x14ac:dyDescent="0.25">
      <c r="B95" s="142"/>
      <c r="C95" s="142"/>
      <c r="D95" s="142"/>
      <c r="E95" s="142"/>
      <c r="F95" s="142"/>
      <c r="G95" s="142"/>
    </row>
    <row r="96" spans="2:7" x14ac:dyDescent="0.25">
      <c r="B96" s="142"/>
      <c r="C96" s="142"/>
      <c r="D96" s="142"/>
      <c r="E96" s="142"/>
      <c r="F96" s="142"/>
      <c r="G96" s="142"/>
    </row>
    <row r="97" spans="2:7" x14ac:dyDescent="0.25">
      <c r="B97" s="142"/>
      <c r="C97" s="142"/>
      <c r="D97" s="142"/>
      <c r="E97" s="142"/>
      <c r="F97" s="142"/>
      <c r="G97" s="142"/>
    </row>
    <row r="98" spans="2:7" x14ac:dyDescent="0.25">
      <c r="B98" s="142"/>
      <c r="C98" s="142"/>
      <c r="D98" s="142"/>
      <c r="E98" s="142"/>
      <c r="F98" s="142"/>
      <c r="G98" s="142"/>
    </row>
    <row r="99" spans="2:7" x14ac:dyDescent="0.25">
      <c r="B99" s="142"/>
      <c r="C99" s="142"/>
      <c r="D99" s="142"/>
      <c r="E99" s="142"/>
      <c r="F99" s="142"/>
      <c r="G99" s="142"/>
    </row>
    <row r="100" spans="2:7" x14ac:dyDescent="0.25">
      <c r="B100" s="142"/>
      <c r="C100" s="142"/>
      <c r="D100" s="142"/>
      <c r="E100" s="142"/>
      <c r="F100" s="142"/>
      <c r="G100" s="142"/>
    </row>
    <row r="101" spans="2:7" x14ac:dyDescent="0.25">
      <c r="B101" s="142"/>
      <c r="C101" s="142"/>
      <c r="D101" s="142"/>
      <c r="E101" s="142"/>
      <c r="F101" s="142"/>
      <c r="G101" s="142"/>
    </row>
    <row r="102" spans="2:7" x14ac:dyDescent="0.25">
      <c r="B102" s="142"/>
      <c r="C102" s="142"/>
      <c r="D102" s="142"/>
      <c r="E102" s="142"/>
      <c r="F102" s="142"/>
      <c r="G102" s="142"/>
    </row>
    <row r="103" spans="2:7" x14ac:dyDescent="0.25">
      <c r="B103" s="142"/>
      <c r="C103" s="142"/>
      <c r="D103" s="142"/>
      <c r="E103" s="142"/>
      <c r="F103" s="142"/>
      <c r="G103" s="14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CLAGUILARO-PC</cp:lastModifiedBy>
  <cp:revision/>
  <dcterms:created xsi:type="dcterms:W3CDTF">2023-03-16T22:14:51Z</dcterms:created>
  <dcterms:modified xsi:type="dcterms:W3CDTF">2025-07-17T18:41:25Z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