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0" yWindow="0" windowWidth="19200" windowHeight="6315" tabRatio="863" activeTab="2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9" l="1"/>
  <c r="F27" i="59"/>
  <c r="D55" i="59"/>
  <c r="G55" i="59"/>
  <c r="G96" i="59"/>
  <c r="C96" i="59"/>
  <c r="G10" i="65" l="1"/>
  <c r="E9" i="61"/>
  <c r="E145" i="59"/>
  <c r="H27" i="59"/>
  <c r="H16" i="59" l="1"/>
  <c r="E9" i="59"/>
  <c r="E141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262" i="59"/>
  <c r="E262" i="59" s="1"/>
  <c r="C254" i="59"/>
  <c r="C250" i="59"/>
  <c r="C239" i="59"/>
  <c r="E250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193" i="59" l="1"/>
  <c r="D218" i="59" l="1"/>
  <c r="D217" i="59"/>
  <c r="D216" i="59"/>
  <c r="D214" i="59"/>
  <c r="D213" i="59"/>
  <c r="D212" i="59"/>
  <c r="D211" i="59"/>
  <c r="D210" i="59"/>
  <c r="D209" i="59"/>
  <c r="D208" i="59"/>
  <c r="D207" i="59"/>
  <c r="D206" i="59"/>
  <c r="C200" i="60" l="1"/>
  <c r="D16" i="62" l="1"/>
  <c r="C16" i="62"/>
  <c r="E9" i="62" s="1"/>
  <c r="C136" i="59"/>
  <c r="E136" i="59" s="1"/>
  <c r="C127" i="59"/>
  <c r="E127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243" i="59" l="1"/>
  <c r="E239" i="59" s="1"/>
  <c r="C229" i="59"/>
  <c r="C222" i="59"/>
  <c r="G215" i="59"/>
  <c r="F215" i="59"/>
  <c r="E215" i="59"/>
  <c r="D215" i="59"/>
  <c r="C215" i="59"/>
  <c r="G205" i="59"/>
  <c r="F205" i="59"/>
  <c r="E205" i="59"/>
  <c r="D205" i="59"/>
  <c r="C205" i="59"/>
  <c r="C198" i="59"/>
  <c r="E193" i="59" s="1"/>
  <c r="C187" i="59"/>
  <c r="E187" i="59" s="1"/>
  <c r="C177" i="59"/>
  <c r="E171" i="59"/>
  <c r="D171" i="59"/>
  <c r="C171" i="59"/>
  <c r="E159" i="59"/>
  <c r="D159" i="59"/>
  <c r="C159" i="59"/>
  <c r="E151" i="59"/>
  <c r="D151" i="59"/>
  <c r="C151" i="59"/>
  <c r="E222" i="59" l="1"/>
  <c r="H205" i="59"/>
  <c r="F171" i="59"/>
  <c r="F151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<sst xmlns="http://schemas.openxmlformats.org/spreadsheetml/2006/main" count="1049" uniqueCount="704">
  <si>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</si>
  <si>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</si>
  <si>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</si>
  <si>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</si>
  <si>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</si>
  <si>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</si>
  <si>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</si>
  <si>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</si>
  <si>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</si>
  <si>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</si>
  <si>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</si>
  <si>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</si>
  <si>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</si>
  <si>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</si>
  <si>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</si>
  <si>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</si>
  <si>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</si>
  <si>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</si>
  <si>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</si>
  <si>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</si>
  <si>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</si>
  <si>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</si>
  <si>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</si>
  <si>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</si>
  <si>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</si>
  <si>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</si>
  <si>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</si>
  <si>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</si>
  <si>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</si>
  <si>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</si>
  <si>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</si>
  <si>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</si>
  <si>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</si>
  <si>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</si>
  <si>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</si>
  <si>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</si>
  <si>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</si>
  <si>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</si>
  <si>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</si>
  <si>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</si>
  <si>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</si>
  <si>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</si>
  <si>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</si>
  <si>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</si>
  <si>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</si>
  <si>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</si>
  <si>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</si>
  <si>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</si>
  <si>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</si>
  <si>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</si>
  <si>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</si>
  <si>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</si>
  <si>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</si>
  <si>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</si>
  <si>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</si>
  <si>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</si>
  <si>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</si>
  <si>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</si>
  <si>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</si>
  <si>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</si>
  <si>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</si>
  <si>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</si>
  <si>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</si>
  <si>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</si>
  <si>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</si>
  <si>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</si>
  <si>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</si>
  <si>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</si>
  <si>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</si>
  <si>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</si>
  <si>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</si>
  <si>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</si>
  <si>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</si>
  <si>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</si>
  <si>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</si>
  <si>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</si>
  <si>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</si>
  <si>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</si>
  <si>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</si>
  <si>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</si>
  <si>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</si>
  <si>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</si>
  <si>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</si>
  <si>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</si>
  <si>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</si>
  <si>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</si>
  <si>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</si>
  <si>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</si>
  <si>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</si>
  <si>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</si>
  <si>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</si>
  <si>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</si>
  <si>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</si>
  <si>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</si>
  <si>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</si>
  <si>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</si>
  <si>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</si>
  <si>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</si>
  <si>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</si>
  <si>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</si>
  <si>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</si>
  <si>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</si>
  <si>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</si>
  <si>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</si>
  <si>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</si>
  <si>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</si>
  <si>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</si>
  <si>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</si>
  <si>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</si>
  <si>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</si>
  <si>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</si>
  <si>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</si>
  <si>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</si>
  <si>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</si>
  <si>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</si>
  <si>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</si>
  <si>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</si>
  <si>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</si>
  <si>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</si>
  <si>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</si>
  <si>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</si>
  <si>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</si>
  <si>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</si>
  <si>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</si>
  <si>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</si>
  <si>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</si>
  <si>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</si>
  <si>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</si>
  <si>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</si>
  <si>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</si>
  <si>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</si>
  <si>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</si>
  <si>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</si>
  <si>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</si>
  <si>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</si>
  <si>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</si>
  <si>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</si>
  <si>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</si>
  <si>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</si>
  <si>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</si>
  <si>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</si>
  <si>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</si>
  <si>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</si>
  <si>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</si>
  <si>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</si>
  <si>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</si>
  <si>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</si>
  <si>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</si>
  <si>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</si>
  <si>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</si>
  <si>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</si>
  <si>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</si>
  <si>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</si>
  <si>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</si>
  <si>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</si>
  <si>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</si>
  <si>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</si>
  <si>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</si>
  <si>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</si>
  <si>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</si>
  <si>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</si>
  <si>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</si>
  <si>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</si>
  <si>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</si>
  <si>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</si>
  <si>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</si>
  <si>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</si>
  <si>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</si>
  <si>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</si>
  <si>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</si>
  <si>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</si>
  <si>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</si>
  <si>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</si>
  <si>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</si>
  <si>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</si>
  <si>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</si>
  <si>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</si>
  <si>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</si>
  <si>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</si>
  <si>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</si>
  <si>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</si>
  <si>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</si>
  <si>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</si>
  <si>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</si>
  <si>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</si>
  <si>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</si>
  <si>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</si>
  <si>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</si>
  <si>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</si>
  <si>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</si>
  <si>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</si>
  <si>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</si>
  <si>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</si>
  <si>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</si>
  <si>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</si>
  <si>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</si>
  <si>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</si>
  <si>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</si>
  <si>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</si>
  <si>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</si>
  <si>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</si>
  <si>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</si>
  <si>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</si>
  <si>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</si>
  <si>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</si>
  <si>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</si>
  <si>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</si>
  <si>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</si>
  <si>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</si>
  <si>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</si>
  <si>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</si>
  <si>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</si>
  <si>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</si>
  <si>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</si>
  <si>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</si>
  <si>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</si>
  <si>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</si>
  <si>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</si>
  <si>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</si>
  <si>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</si>
  <si>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</si>
  <si>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</si>
  <si>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</si>
  <si>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</si>
  <si>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</si>
  <si>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</si>
  <si>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</si>
  <si>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</si>
  <si>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</si>
  <si>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</si>
  <si>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</si>
  <si>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</si>
  <si>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</si>
  <si>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</si>
  <si>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</si>
  <si>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</si>
  <si>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</si>
  <si>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</si>
  <si>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</si>
  <si>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</si>
  <si>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</si>
  <si>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</si>
  <si>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</si>
  <si>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</si>
  <si>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</si>
  <si>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</si>
  <si>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</si>
  <si>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</si>
  <si>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</si>
  <si>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</si>
  <si>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</si>
  <si>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</si>
  <si>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</si>
  <si>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</si>
  <si>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</si>
  <si>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</si>
  <si>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</si>
  <si>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</si>
  <si>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</si>
  <si>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</si>
  <si>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</si>
  <si>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</si>
  <si>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</si>
  <si>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</si>
  <si>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</si>
  <si>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</si>
  <si>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</si>
  <si>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</si>
  <si>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</si>
  <si>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</si>
  <si>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</si>
  <si>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</si>
  <si>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</si>
  <si>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</si>
  <si>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</si>
  <si>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</si>
  <si>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</si>
  <si>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</si>
  <si>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</si>
  <si>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</si>
  <si>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</si>
  <si>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</si>
  <si>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</si>
  <si>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</si>
  <si>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</si>
  <si>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</si>
  <si>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</si>
  <si>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</si>
  <si>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</si>
  <si>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</si>
  <si>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</si>
  <si>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</si>
  <si>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</si>
  <si>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</si>
  <si>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</si>
  <si>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</si>
  <si>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</si>
  <si>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</si>
  <si>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</si>
  <si>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</si>
  <si>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</si>
  <si>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</si>
  <si>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</si>
  <si>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</si>
  <si>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</si>
  <si>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</si>
  <si>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</si>
  <si>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</si>
  <si>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</si>
  <si>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</si>
  <si>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</si>
  <si>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</si>
  <si>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</si>
  <si>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</si>
  <si>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</si>
  <si>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</si>
  <si>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</si>
  <si>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</si>
  <si>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</si>
  <si>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</si>
  <si>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</si>
  <si>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</si>
  <si>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</si>
  <si>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</si>
  <si>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</si>
  <si>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</si>
  <si>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</si>
  <si>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</si>
  <si>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</si>
  <si>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</si>
  <si>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</si>
  <si>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</si>
  <si>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</si>
  <si>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</si>
  <si>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</si>
  <si>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</si>
  <si>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</si>
  <si>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</si>
  <si>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</si>
  <si>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</si>
  <si>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</si>
  <si>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</si>
  <si>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</si>
  <si>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</si>
  <si>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</si>
  <si>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</si>
  <si>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</si>
  <si>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</si>
  <si>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</si>
  <si>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</si>
  <si>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</si>
  <si>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</si>
  <si>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</si>
  <si>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</si>
  <si>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</si>
  <si>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</si>
  <si>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</si>
  <si>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</si>
  <si>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</si>
  <si>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</si>
  <si>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</si>
  <si>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</si>
  <si>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</si>
  <si>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</si>
  <si>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</si>
  <si>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</si>
  <si>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</si>
  <si>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</si>
  <si>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</si>
  <si>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</si>
  <si>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</si>
  <si>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</si>
  <si>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</si>
  <si>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</si>
  <si>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</si>
  <si>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</si>
  <si>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</si>
  <si>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</si>
  <si>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</si>
  <si>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</si>
  <si>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</si>
  <si>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</si>
  <si>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</si>
  <si>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</si>
  <si>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</si>
  <si>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</si>
  <si>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</si>
  <si>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</si>
  <si>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</si>
  <si>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</si>
  <si>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</si>
  <si>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</si>
  <si>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</si>
  <si>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</si>
  <si>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</si>
  <si>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</si>
  <si>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</si>
  <si>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</si>
  <si>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</si>
  <si>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</si>
  <si>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</si>
  <si>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</si>
  <si>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</si>
  <si>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</si>
  <si>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</si>
  <si>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</si>
  <si>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</si>
  <si>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</si>
  <si>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</si>
  <si>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</si>
  <si>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</si>
  <si>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</si>
  <si>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</si>
  <si>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</si>
  <si>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</si>
  <si>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</si>
  <si>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</si>
  <si>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</si>
  <si>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</si>
  <si>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</si>
  <si>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</si>
  <si>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</si>
  <si>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</si>
  <si>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</si>
  <si>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</si>
  <si>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</si>
  <si>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</si>
  <si>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</si>
  <si>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</si>
  <si>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</si>
  <si>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</si>
  <si>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</si>
  <si>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</si>
  <si>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</si>
  <si>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</si>
  <si>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</si>
  <si>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</si>
  <si>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</si>
  <si>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</si>
  <si>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</si>
  <si>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</si>
  <si>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</si>
  <si>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</si>
  <si>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</si>
  <si>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</si>
  <si>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</si>
  <si>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</si>
  <si>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</si>
  <si>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</si>
  <si>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</si>
  <si>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</si>
  <si>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</si>
  <si>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</si>
  <si>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</si>
  <si>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</si>
  <si>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</si>
  <si>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</si>
  <si>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</si>
  <si>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</si>
  <si>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</si>
  <si>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</si>
  <si>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</si>
  <si>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</si>
  <si>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</si>
  <si>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</si>
  <si>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</si>
  <si>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</si>
  <si>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</si>
  <si>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</si>
  <si>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</si>
  <si>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</si>
  <si>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</si>
  <si>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</si>
  <si>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</si>
  <si>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</si>
  <si>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</si>
  <si>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</si>
  <si>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</si>
  <si>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</si>
  <si>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</si>
  <si>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</si>
  <si>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</si>
  <si>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</si>
  <si>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</si>
  <si>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</si>
  <si>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</si>
  <si>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</si>
  <si>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</si>
  <si>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</si>
  <si>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</si>
  <si>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</si>
  <si>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</si>
  <si>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</si>
  <si>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</si>
  <si>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</si>
  <si>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</si>
  <si>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</si>
  <si>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</si>
  <si>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</si>
  <si>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</si>
  <si>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</si>
  <si>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</si>
  <si>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</si>
  <si>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</si>
  <si>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</si>
  <si>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</si>
  <si>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</si>
  <si>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</si>
  <si>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</si>
  <si>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</si>
  <si>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</si>
  <si>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</si>
  <si>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</si>
  <si>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</si>
  <si>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</si>
  <si>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</si>
  <si>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</si>
  <si>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</si>
  <si>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</si>
  <si>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</si>
  <si>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</si>
  <si>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</si>
  <si>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</si>
  <si>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</si>
  <si>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</si>
  <si>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</si>
  <si>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</si>
  <si>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</si>
  <si>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</si>
  <si>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</si>
  <si>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</si>
  <si>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</si>
  <si>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</si>
  <si>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</si>
  <si>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</si>
  <si>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</si>
  <si>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</si>
  <si>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</si>
  <si>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</si>
  <si>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</si>
  <si>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</si>
  <si>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</si>
  <si>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</si>
  <si>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</si>
  <si>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</si>
  <si>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</si>
  <si>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</si>
  <si>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</si>
  <si>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</si>
  <si>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</si>
  <si>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</si>
  <si>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</si>
  <si>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</si>
  <si>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</si>
  <si>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</si>
  <si>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</si>
  <si>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</si>
  <si>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</si>
  <si>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</si>
  <si>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</si>
  <si>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</si>
  <si>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</si>
  <si>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</si>
  <si>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</si>
  <si>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</si>
  <si>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</si>
  <si>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</si>
  <si>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</si>
  <si>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</si>
  <si>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</si>
  <si>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</si>
  <si>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</si>
  <si>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</si>
  <si>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</si>
  <si>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</si>
  <si>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</si>
  <si>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</si>
  <si>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</si>
  <si>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</si>
  <si>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</si>
  <si>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</si>
  <si>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</si>
  <si>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</si>
  <si>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</si>
  <si>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</si>
  <si>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</si>
  <si>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</si>
  <si>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</si>
  <si>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</si>
  <si>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</si>
  <si>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</si>
  <si>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</si>
  <si>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</si>
  <si>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</si>
  <si>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</si>
  <si>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Guanajuato</t>
  </si>
  <si>
    <t>Del 1 de Enero al 31 de Diciembre de 2025</t>
  </si>
  <si>
    <t>Sueldos al personal base y de confianza</t>
  </si>
  <si>
    <t>Aportaciones de seguridad social al personal base y de confianza</t>
  </si>
  <si>
    <t>Otras Prestaciones al personal base y de confianza</t>
  </si>
  <si>
    <t xml:space="preserve"> BAJIO #13119840201 </t>
  </si>
  <si>
    <t>95 TIIE (Inversión diaria)</t>
  </si>
  <si>
    <t>GOBIERNO DEL ESTADO</t>
  </si>
  <si>
    <t>SISTEMA MUNICIPAL DE AGUA POTABLE</t>
  </si>
  <si>
    <t>UNIDADES DE PRODUCCION RURAL</t>
  </si>
  <si>
    <t>COMISION DE DEPORTE DEL ESTADO</t>
  </si>
  <si>
    <t>FID 24444 FONDO PARA EL MEJORAMIENTO Y DESCENTRALIZACION AMBIENTAL DEL ESTADO DE GUANAJUATO</t>
  </si>
  <si>
    <t>CFE SUMINISTRADOR DE SERVICIOS</t>
  </si>
  <si>
    <t>GONZALEZ DIAZ JUAN MIGUEL</t>
  </si>
  <si>
    <t>RIOS SAMARRIPA FELIPE</t>
  </si>
  <si>
    <t>ROSALES GOMEZ DIANA LIZETTE</t>
  </si>
  <si>
    <t>RODRIGUEZ RODRIGUEZ JOSE LUIS</t>
  </si>
  <si>
    <t>TRONCOSO SANCHEZ JOSE GILBERTO</t>
  </si>
  <si>
    <t>ZARATE LOPEZ ALEJANDRO</t>
  </si>
  <si>
    <t>GONZALEZ RAMIREZ ANTONIO</t>
  </si>
  <si>
    <t>LONA PADRON MARIA DEL CARMEN</t>
  </si>
  <si>
    <t>JOSE FRANCISCO GONZALEZ RAMIREZ</t>
  </si>
  <si>
    <t>JORGE ANTONIO ALEMAN FLORES</t>
  </si>
  <si>
    <t>ANTONIO CHAGOYAN HERNANDEZ</t>
  </si>
  <si>
    <t>CARLOS VAZQUEZ MORALES</t>
  </si>
  <si>
    <t>PEREZ VERA ANTONIO</t>
  </si>
  <si>
    <t>ALFARO CAMARGO CRISTIAN ISRAEL</t>
  </si>
  <si>
    <t>ARAUJO RODRIGUEZ IRVIN ANTONIO</t>
  </si>
  <si>
    <t>LANDAVERDE SAUCEDO RAMON</t>
  </si>
  <si>
    <t>ALARCON SANCHEZ DIANA GUADALUPE</t>
  </si>
  <si>
    <t>RAMIREZ LEDESMA FABRICIO DAMIAN</t>
  </si>
  <si>
    <t>LOPEZ VIZGUERRA JAIME ALBERTO</t>
  </si>
  <si>
    <t>JAVIER ORDAZ LUNA</t>
  </si>
  <si>
    <t>JORGE FERNANDO VALENCIA GALLO</t>
  </si>
  <si>
    <t>Saldo del periodo y de ejercicios anteriores</t>
  </si>
  <si>
    <t xml:space="preserve">Anticipos de Sueldo </t>
  </si>
  <si>
    <t>VEGA SALAS JUAN PABLO</t>
  </si>
  <si>
    <t>MAYORGA CARMONA MA DE JESUS</t>
  </si>
  <si>
    <t>RANGEL CARRILLO DIANA GEORGINA</t>
  </si>
  <si>
    <t>GARCIA BARAJAS PEDRO EDUARDO</t>
  </si>
  <si>
    <t>Fondo Fijo</t>
  </si>
  <si>
    <t>JUAREZ JUAREZ GUSTAVO EDUARDO</t>
  </si>
  <si>
    <t>OFICINA DE CONVENCIONES Y VISITANTE</t>
  </si>
  <si>
    <t>TRABAJOS Y SERVICIOS GENERALES</t>
  </si>
  <si>
    <t>INSTITUTO MUNICIPAL DE PLANEACION</t>
  </si>
  <si>
    <t>COMUNIDAD CAÑADA DE BUSTOS</t>
  </si>
  <si>
    <t>COMUNIDAD SAN JOSE DE LLANOS</t>
  </si>
  <si>
    <t>VAZQUEZ LOPEZ CESAR</t>
  </si>
  <si>
    <t>RUIZ ELBA ISELA</t>
  </si>
  <si>
    <t>PALAZUELOS GAXIOLA MARTHA</t>
  </si>
  <si>
    <t>A I CONCEPTS CONSTRUCTION</t>
  </si>
  <si>
    <t>COMISION MUNICIPAL DEL DEPORTE DE</t>
  </si>
  <si>
    <t>SERVICIO DE ADMINISTRACION</t>
  </si>
  <si>
    <t>ACARREOS Y PAVIMENTOS DEL BAJIO SA</t>
  </si>
  <si>
    <t>HDI SEGUROS SA DE CV</t>
  </si>
  <si>
    <t>INSTITUTO DE SEGURIDAD SOCIAL</t>
  </si>
  <si>
    <t>SECRETARIA DE FINANZAS INVERSION</t>
  </si>
  <si>
    <t>CONSTRUCCIONES OCTRIZ SA DE CV</t>
  </si>
  <si>
    <t>BBVA BANCOMER, S.A.</t>
  </si>
  <si>
    <t>DIRECCION GENERAL DE INDUSTRIA</t>
  </si>
  <si>
    <t>REYES VARGAS ANA ELIZABETH</t>
  </si>
  <si>
    <t>CERVANTES RAMIREZ ELENA</t>
  </si>
  <si>
    <t>RODRIGUEZ RAMONA</t>
  </si>
  <si>
    <t>DOMINGUEZ RANGEL MARTINA</t>
  </si>
  <si>
    <t>ESTRADA HERNANDEZ LUIS MANUEL</t>
  </si>
  <si>
    <t>ROJAS BARCENAS FELIX GERARDO</t>
  </si>
  <si>
    <t>RAMIREZ CHAVEZ ADRIANA</t>
  </si>
  <si>
    <t>LANDEROS RAMIREZ IRLANDA SARAHI</t>
  </si>
  <si>
    <t>ROCHA ARGOTE FERNANDO</t>
  </si>
  <si>
    <t>LUNA GUERRA LUIS ALBERTO</t>
  </si>
  <si>
    <t>DELGADO CASILLAS MONSERRAT</t>
  </si>
  <si>
    <t>PATLAN RANGEL MARIA RUSVELINA</t>
  </si>
  <si>
    <t>MENDOZA MORENO LUIS BENJAMIN</t>
  </si>
  <si>
    <t>RAMIREZ VELAZQUEZ ADRIANA GUADALUPE</t>
  </si>
  <si>
    <t>BARRIENTOS ZARATE SANDRA IVETTE</t>
  </si>
  <si>
    <t>MARQUEZ HERRERA ANA BEATRIZ</t>
  </si>
  <si>
    <t>LOPEZ FERNANDO</t>
  </si>
  <si>
    <t>HERNANDEZ HERRERA ALICIA</t>
  </si>
  <si>
    <t>RODRIGUEZ ROCHA JUAN ARMANDO</t>
  </si>
  <si>
    <t>TAVERA CERVANTES ARTURO</t>
  </si>
  <si>
    <t>INTERESES GENERADOS POR COBRAR</t>
  </si>
  <si>
    <t>Saldo del periodo</t>
  </si>
  <si>
    <t>FIGUEROA TRUJILLO MARIO GUADALUPE</t>
  </si>
  <si>
    <t>ORGANIZACION EMPRESARIAL POSTES</t>
  </si>
  <si>
    <t>JOVANA CECILIA MENDOZA MARTINEZ</t>
  </si>
  <si>
    <t>Saldo de anticipo a proveedores pendientes de amortizar.</t>
  </si>
  <si>
    <t>SECRETARIA DE LA DEFENSA NACIONAL</t>
  </si>
  <si>
    <t>JR.CONSTRUCCIONES MOVIMIENTOS Y</t>
  </si>
  <si>
    <t>ADRIAN RAYAS ALVAREZ</t>
  </si>
  <si>
    <t>PEDRO ALBERTO GUTIERREZ LOZANO</t>
  </si>
  <si>
    <t>NAVARRETE MACIAS BENJAMIN</t>
  </si>
  <si>
    <t>RAMOS ARROYO LUIS HECTOR</t>
  </si>
  <si>
    <t>URBANIZACIONES Y EDIFICACIONES</t>
  </si>
  <si>
    <t>CONSTRUCTORA ERSO SA DE CV</t>
  </si>
  <si>
    <t>CONSTRUCTORA Y CONSULTORA VIAN</t>
  </si>
  <si>
    <t>INGENIO E INNOVACION DE LA</t>
  </si>
  <si>
    <t>FLORES GAMEZ JORGE ENRIQUE</t>
  </si>
  <si>
    <t>JONATHAN CRISTIAN GRANADOS MORALES</t>
  </si>
  <si>
    <t>LYSMA CONSTRUCCIONES SA DE CV</t>
  </si>
  <si>
    <t>JORGE LUIS MARCHAN MACIEL</t>
  </si>
  <si>
    <t>SERVICIOS DE CONSULTORIA EN</t>
  </si>
  <si>
    <t>JORGE ALFONSO GARCIA PALOMARES</t>
  </si>
  <si>
    <t>SEMEX SA DE CV</t>
  </si>
  <si>
    <t>OCTAVIO MANUEL MORENO OLIVA</t>
  </si>
  <si>
    <t>CONSTRUCTORA FERANCO SA DE CV</t>
  </si>
  <si>
    <t>Saldo de anticipo a contratistas pendientes de amortizar.</t>
  </si>
  <si>
    <t>Depreción calculada conforme al Acuerdo por el que se Reforman las Reglas Específicas del Registro y Valoración del Patrimonio, emitido por el CONAC.</t>
  </si>
  <si>
    <t>Demandas Judiciales en Proceso de Resolución</t>
  </si>
  <si>
    <t>Se actualizo el valor de los Bienes inmuebles en base a los avalúos catastrales.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</si>
</sst>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0" borderId="0" xfId="8" applyFont="1"/>
    <xf numFmtId="0" fontId="9" fillId="0" borderId="0" xfId="8" applyNumberFormat="1" applyFont="1" applyAlignment="1">
      <alignment horizontal="center"/>
    </xf>
    <xf numFmtId="43" fontId="9" fillId="0" borderId="0" xfId="18" applyFont="1"/>
    <xf numFmtId="43" fontId="9" fillId="0" borderId="0" xfId="8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2 4" xfId="20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7" t="s">
        <v>595</v>
      </c>
      <c r="B1" s="168"/>
      <c r="C1" s="95" t="s">
        <v>494</v>
      </c>
      <c r="D1" s="96">
        <v>2025</v>
      </c>
    </row>
    <row r="2" spans="1:4" ht="16.350000000000001" customHeight="1" x14ac:dyDescent="0.2">
      <c r="A2" s="169" t="s">
        <v>493</v>
      </c>
      <c r="B2" s="170"/>
      <c r="C2" s="10" t="s">
        <v>495</v>
      </c>
      <c r="D2" s="97" t="s">
        <v>500</v>
      </c>
    </row>
    <row r="3" spans="1:4" ht="16.350000000000001" customHeight="1" x14ac:dyDescent="0.2">
      <c r="A3" s="171" t="s">
        <v>596</v>
      </c>
      <c r="B3" s="172"/>
      <c r="C3" s="10" t="s">
        <v>496</v>
      </c>
      <c r="D3" s="98">
        <v>4</v>
      </c>
    </row>
    <row r="4" spans="1:4" ht="16.350000000000001" customHeight="1" x14ac:dyDescent="0.2">
      <c r="A4" s="173" t="s">
        <v>515</v>
      </c>
      <c r="B4" s="174"/>
      <c r="C4" s="174"/>
      <c r="D4" s="175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81" zoomScaleNormal="100" workbookViewId="0">
      <selection activeCell="E219" sqref="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70" t="s">
        <v>595</v>
      </c>
      <c r="B1" s="170"/>
      <c r="C1" s="170"/>
      <c r="D1" s="10" t="s">
        <v>497</v>
      </c>
      <c r="E1" s="18">
        <v>2025</v>
      </c>
    </row>
    <row r="2" spans="1:5" s="11" customFormat="1" ht="18.95" customHeight="1" x14ac:dyDescent="0.25">
      <c r="A2" s="170" t="s">
        <v>502</v>
      </c>
      <c r="B2" s="170"/>
      <c r="C2" s="170"/>
      <c r="D2" s="10" t="s">
        <v>498</v>
      </c>
      <c r="E2" s="18" t="s">
        <v>500</v>
      </c>
    </row>
    <row r="3" spans="1:5" s="11" customFormat="1" ht="18.95" customHeight="1" x14ac:dyDescent="0.25">
      <c r="A3" s="170" t="s">
        <v>596</v>
      </c>
      <c r="B3" s="170"/>
      <c r="C3" s="170"/>
      <c r="D3" s="10" t="s">
        <v>499</v>
      </c>
      <c r="E3" s="18">
        <v>4</v>
      </c>
    </row>
    <row r="4" spans="1:5" s="11" customFormat="1" ht="18.95" customHeight="1" x14ac:dyDescent="0.25">
      <c r="A4" s="170" t="s">
        <v>515</v>
      </c>
      <c r="B4" s="170"/>
      <c r="C4" s="170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0" t="s">
        <v>275</v>
      </c>
      <c r="E8" s="131" t="s">
        <v>590</v>
      </c>
    </row>
    <row r="9" spans="1:5" x14ac:dyDescent="0.2">
      <c r="A9" s="100">
        <v>4000</v>
      </c>
      <c r="B9" s="99" t="s">
        <v>550</v>
      </c>
      <c r="C9" s="136">
        <f>SUM(C10+C57+C69)</f>
        <v>1121842800.9400001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36">
        <f>SUM(C11+C21+C27+C30+C36+C39+C48)</f>
        <v>312662820</v>
      </c>
      <c r="D10" s="77"/>
      <c r="E10" s="39"/>
    </row>
    <row r="11" spans="1:5" x14ac:dyDescent="0.2">
      <c r="A11" s="100">
        <v>4110</v>
      </c>
      <c r="B11" s="99" t="s">
        <v>223</v>
      </c>
      <c r="C11" s="136">
        <f>SUM(C12:C20)</f>
        <v>143843622.72</v>
      </c>
      <c r="D11" s="77"/>
      <c r="E11" s="39"/>
    </row>
    <row r="12" spans="1:5" x14ac:dyDescent="0.2">
      <c r="A12" s="40">
        <v>4111</v>
      </c>
      <c r="B12" s="41" t="s">
        <v>224</v>
      </c>
      <c r="C12" s="137">
        <v>45960</v>
      </c>
      <c r="D12" s="77"/>
      <c r="E12" s="39"/>
    </row>
    <row r="13" spans="1:5" x14ac:dyDescent="0.2">
      <c r="A13" s="40">
        <v>4112</v>
      </c>
      <c r="B13" s="41" t="s">
        <v>225</v>
      </c>
      <c r="C13" s="137">
        <v>134992826.94999999</v>
      </c>
      <c r="D13" s="77"/>
      <c r="E13" s="39"/>
    </row>
    <row r="14" spans="1:5" x14ac:dyDescent="0.2">
      <c r="A14" s="40">
        <v>4113</v>
      </c>
      <c r="B14" s="41" t="s">
        <v>226</v>
      </c>
      <c r="C14" s="137">
        <v>1735738.69</v>
      </c>
      <c r="D14" s="77"/>
      <c r="E14" s="39"/>
    </row>
    <row r="15" spans="1:5" x14ac:dyDescent="0.2">
      <c r="A15" s="40">
        <v>4114</v>
      </c>
      <c r="B15" s="41" t="s">
        <v>227</v>
      </c>
      <c r="C15" s="137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37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37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37">
        <v>7069097.0800000001</v>
      </c>
      <c r="D18" s="77"/>
      <c r="E18" s="39"/>
    </row>
    <row r="19" spans="1:5" ht="22.5" x14ac:dyDescent="0.2">
      <c r="A19" s="40">
        <v>4118</v>
      </c>
      <c r="B19" s="42" t="s">
        <v>408</v>
      </c>
      <c r="C19" s="137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37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36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37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37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37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37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37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36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37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37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36">
        <f>SUM(C31:C35)</f>
        <v>137377497.81999999</v>
      </c>
      <c r="D30" s="77"/>
      <c r="E30" s="39"/>
    </row>
    <row r="31" spans="1:5" x14ac:dyDescent="0.2">
      <c r="A31" s="40">
        <v>4141</v>
      </c>
      <c r="B31" s="41" t="s">
        <v>240</v>
      </c>
      <c r="C31" s="137">
        <v>61427523.880000003</v>
      </c>
      <c r="D31" s="77"/>
      <c r="E31" s="39"/>
    </row>
    <row r="32" spans="1:5" x14ac:dyDescent="0.2">
      <c r="A32" s="40">
        <v>4143</v>
      </c>
      <c r="B32" s="41" t="s">
        <v>241</v>
      </c>
      <c r="C32" s="137">
        <v>75025848.349999994</v>
      </c>
      <c r="D32" s="77"/>
      <c r="E32" s="39"/>
    </row>
    <row r="33" spans="1:5" x14ac:dyDescent="0.2">
      <c r="A33" s="40">
        <v>4144</v>
      </c>
      <c r="B33" s="41" t="s">
        <v>242</v>
      </c>
      <c r="C33" s="137">
        <v>924125.59</v>
      </c>
      <c r="D33" s="77"/>
      <c r="E33" s="39"/>
    </row>
    <row r="34" spans="1:5" ht="22.5" x14ac:dyDescent="0.2">
      <c r="A34" s="40">
        <v>4145</v>
      </c>
      <c r="B34" s="42" t="s">
        <v>411</v>
      </c>
      <c r="C34" s="137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37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36">
        <f>SUM(C37:C38)</f>
        <v>15048108.91</v>
      </c>
      <c r="D36" s="77"/>
      <c r="E36" s="39"/>
    </row>
    <row r="37" spans="1:5" x14ac:dyDescent="0.2">
      <c r="A37" s="40">
        <v>4151</v>
      </c>
      <c r="B37" s="41" t="s">
        <v>412</v>
      </c>
      <c r="C37" s="137">
        <v>15048108.91</v>
      </c>
      <c r="D37" s="77"/>
      <c r="E37" s="39"/>
    </row>
    <row r="38" spans="1:5" ht="22.5" x14ac:dyDescent="0.2">
      <c r="A38" s="40">
        <v>4154</v>
      </c>
      <c r="B38" s="42" t="s">
        <v>413</v>
      </c>
      <c r="C38" s="137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36">
        <f>SUM(C40:C47)</f>
        <v>16393590.550000001</v>
      </c>
      <c r="D39" s="77"/>
      <c r="E39" s="39"/>
    </row>
    <row r="40" spans="1:5" x14ac:dyDescent="0.2">
      <c r="A40" s="40">
        <v>4161</v>
      </c>
      <c r="B40" s="41" t="s">
        <v>244</v>
      </c>
      <c r="C40" s="137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37">
        <v>15569492.83</v>
      </c>
      <c r="D41" s="77"/>
      <c r="E41" s="39"/>
    </row>
    <row r="42" spans="1:5" x14ac:dyDescent="0.2">
      <c r="A42" s="40">
        <v>4163</v>
      </c>
      <c r="B42" s="41" t="s">
        <v>246</v>
      </c>
      <c r="C42" s="137">
        <v>550466.47</v>
      </c>
      <c r="D42" s="77"/>
      <c r="E42" s="39"/>
    </row>
    <row r="43" spans="1:5" x14ac:dyDescent="0.2">
      <c r="A43" s="40">
        <v>4164</v>
      </c>
      <c r="B43" s="41" t="s">
        <v>247</v>
      </c>
      <c r="C43" s="137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37">
        <v>6801.66</v>
      </c>
      <c r="D44" s="77"/>
      <c r="E44" s="39"/>
    </row>
    <row r="45" spans="1:5" ht="22.5" x14ac:dyDescent="0.2">
      <c r="A45" s="40">
        <v>4166</v>
      </c>
      <c r="B45" s="42" t="s">
        <v>415</v>
      </c>
      <c r="C45" s="137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37">
        <v>39930.089999999997</v>
      </c>
      <c r="D46" s="77"/>
      <c r="E46" s="39"/>
    </row>
    <row r="47" spans="1:5" x14ac:dyDescent="0.2">
      <c r="A47" s="40">
        <v>4169</v>
      </c>
      <c r="B47" s="41" t="s">
        <v>250</v>
      </c>
      <c r="C47" s="137">
        <v>226899.5</v>
      </c>
      <c r="D47" s="77"/>
      <c r="E47" s="39"/>
    </row>
    <row r="48" spans="1:5" x14ac:dyDescent="0.2">
      <c r="A48" s="100">
        <v>4170</v>
      </c>
      <c r="B48" s="99" t="s">
        <v>492</v>
      </c>
      <c r="C48" s="136">
        <f>SUM(C49:C56)</f>
        <v>0</v>
      </c>
      <c r="D48" s="77"/>
      <c r="E48" s="39"/>
    </row>
    <row r="49" spans="1:5" x14ac:dyDescent="0.2">
      <c r="A49" s="40">
        <v>4171</v>
      </c>
      <c r="B49" s="41" t="s">
        <v>416</v>
      </c>
      <c r="C49" s="137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37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37">
        <v>0</v>
      </c>
      <c r="D51" s="77"/>
      <c r="E51" s="39"/>
    </row>
    <row r="52" spans="1:5" ht="22.5" x14ac:dyDescent="0.2">
      <c r="A52" s="40">
        <v>4174</v>
      </c>
      <c r="B52" s="42" t="s">
        <v>419</v>
      </c>
      <c r="C52" s="137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37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37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37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37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36">
        <f>+C58+C64</f>
        <v>809179980.94000006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36">
        <f>SUM(C59:C63)</f>
        <v>686698585.31000006</v>
      </c>
      <c r="D58" s="77"/>
      <c r="E58" s="39"/>
    </row>
    <row r="59" spans="1:5" x14ac:dyDescent="0.2">
      <c r="A59" s="40">
        <v>4211</v>
      </c>
      <c r="B59" s="41" t="s">
        <v>251</v>
      </c>
      <c r="C59" s="137">
        <v>438486012.39999998</v>
      </c>
      <c r="D59" s="77"/>
      <c r="E59" s="39"/>
    </row>
    <row r="60" spans="1:5" x14ac:dyDescent="0.2">
      <c r="A60" s="40">
        <v>4212</v>
      </c>
      <c r="B60" s="41" t="s">
        <v>252</v>
      </c>
      <c r="C60" s="137">
        <v>240670697.47</v>
      </c>
      <c r="D60" s="77"/>
      <c r="E60" s="39"/>
    </row>
    <row r="61" spans="1:5" x14ac:dyDescent="0.2">
      <c r="A61" s="40">
        <v>4213</v>
      </c>
      <c r="B61" s="41" t="s">
        <v>253</v>
      </c>
      <c r="C61" s="137">
        <v>2343416.8199999998</v>
      </c>
      <c r="D61" s="77"/>
      <c r="E61" s="39"/>
    </row>
    <row r="62" spans="1:5" x14ac:dyDescent="0.2">
      <c r="A62" s="40">
        <v>4214</v>
      </c>
      <c r="B62" s="41" t="s">
        <v>426</v>
      </c>
      <c r="C62" s="137">
        <v>5198458.62</v>
      </c>
      <c r="D62" s="77"/>
      <c r="E62" s="39"/>
    </row>
    <row r="63" spans="1:5" x14ac:dyDescent="0.2">
      <c r="A63" s="40">
        <v>4215</v>
      </c>
      <c r="B63" s="41" t="s">
        <v>427</v>
      </c>
      <c r="C63" s="137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36">
        <f>SUM(C65:C68)</f>
        <v>122481395.63</v>
      </c>
      <c r="D64" s="77"/>
      <c r="E64" s="39"/>
    </row>
    <row r="65" spans="1:5" x14ac:dyDescent="0.2">
      <c r="A65" s="40">
        <v>4221</v>
      </c>
      <c r="B65" s="41" t="s">
        <v>255</v>
      </c>
      <c r="C65" s="137">
        <v>122481395.63</v>
      </c>
      <c r="D65" s="77"/>
      <c r="E65" s="39"/>
    </row>
    <row r="66" spans="1:5" x14ac:dyDescent="0.2">
      <c r="A66" s="40">
        <v>4223</v>
      </c>
      <c r="B66" s="41" t="s">
        <v>256</v>
      </c>
      <c r="C66" s="137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37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37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36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260</v>
      </c>
      <c r="C70" s="136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7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7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36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7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7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7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7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7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36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7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36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7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36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37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7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7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7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7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7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7">
        <v>0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02">
        <v>5000</v>
      </c>
      <c r="B94" s="99" t="s">
        <v>276</v>
      </c>
      <c r="C94" s="136">
        <f>C95+C123+C156+C166+C181+C210</f>
        <v>979460164.2900002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36">
        <f>C96+C103+C113</f>
        <v>834469242.12000012</v>
      </c>
      <c r="D95" s="103">
        <f>C95/$C$94</f>
        <v>0.85196853587700283</v>
      </c>
      <c r="E95" s="41"/>
    </row>
    <row r="96" spans="1:5" x14ac:dyDescent="0.2">
      <c r="A96" s="102">
        <v>5110</v>
      </c>
      <c r="B96" s="99" t="s">
        <v>278</v>
      </c>
      <c r="C96" s="136">
        <f>SUM(C97:C102)</f>
        <v>589845937.69000006</v>
      </c>
      <c r="D96" s="103">
        <f t="shared" ref="D96:D159" si="0">C96/$C$94</f>
        <v>0.60221534187413617</v>
      </c>
      <c r="E96" s="41"/>
    </row>
    <row r="97" spans="1:5" x14ac:dyDescent="0.2">
      <c r="A97" s="43">
        <v>5111</v>
      </c>
      <c r="B97" s="41" t="s">
        <v>279</v>
      </c>
      <c r="C97" s="137">
        <v>163051100.66999999</v>
      </c>
      <c r="D97" s="44">
        <f t="shared" si="0"/>
        <v>0.16647037481937196</v>
      </c>
      <c r="E97" s="41" t="s">
        <v>597</v>
      </c>
    </row>
    <row r="98" spans="1:5" x14ac:dyDescent="0.2">
      <c r="A98" s="43">
        <v>5112</v>
      </c>
      <c r="B98" s="41" t="s">
        <v>280</v>
      </c>
      <c r="C98" s="137">
        <v>71513903.700000003</v>
      </c>
      <c r="D98" s="44">
        <f t="shared" si="0"/>
        <v>7.3013590860879607E-2</v>
      </c>
      <c r="E98" s="41"/>
    </row>
    <row r="99" spans="1:5" x14ac:dyDescent="0.2">
      <c r="A99" s="43">
        <v>5113</v>
      </c>
      <c r="B99" s="41" t="s">
        <v>281</v>
      </c>
      <c r="C99" s="137">
        <v>64471609.670000002</v>
      </c>
      <c r="D99" s="44">
        <f t="shared" si="0"/>
        <v>6.582361592697826E-2</v>
      </c>
      <c r="E99" s="41"/>
    </row>
    <row r="100" spans="1:5" x14ac:dyDescent="0.2">
      <c r="A100" s="43">
        <v>5114</v>
      </c>
      <c r="B100" s="41" t="s">
        <v>282</v>
      </c>
      <c r="C100" s="137">
        <v>106081706.39</v>
      </c>
      <c r="D100" s="44">
        <f t="shared" si="0"/>
        <v>0.10830629999832352</v>
      </c>
      <c r="E100" s="41" t="s">
        <v>598</v>
      </c>
    </row>
    <row r="101" spans="1:5" x14ac:dyDescent="0.2">
      <c r="A101" s="43">
        <v>5115</v>
      </c>
      <c r="B101" s="41" t="s">
        <v>283</v>
      </c>
      <c r="C101" s="137">
        <v>184727617.25999999</v>
      </c>
      <c r="D101" s="44">
        <f t="shared" si="0"/>
        <v>0.18860146026858274</v>
      </c>
      <c r="E101" s="41" t="s">
        <v>599</v>
      </c>
    </row>
    <row r="102" spans="1:5" x14ac:dyDescent="0.2">
      <c r="A102" s="43">
        <v>5116</v>
      </c>
      <c r="B102" s="41" t="s">
        <v>284</v>
      </c>
      <c r="C102" s="137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36">
        <f>SUM(C104:C112)</f>
        <v>84396490.100000009</v>
      </c>
      <c r="D103" s="103">
        <f t="shared" si="0"/>
        <v>8.6166332411464722E-2</v>
      </c>
      <c r="E103" s="41"/>
    </row>
    <row r="104" spans="1:5" x14ac:dyDescent="0.2">
      <c r="A104" s="43">
        <v>5121</v>
      </c>
      <c r="B104" s="41" t="s">
        <v>286</v>
      </c>
      <c r="C104" s="137">
        <v>8512357.1300000008</v>
      </c>
      <c r="D104" s="44">
        <f t="shared" si="0"/>
        <v>8.6908660917011504E-3</v>
      </c>
      <c r="E104" s="41"/>
    </row>
    <row r="105" spans="1:5" x14ac:dyDescent="0.2">
      <c r="A105" s="43">
        <v>5122</v>
      </c>
      <c r="B105" s="41" t="s">
        <v>287</v>
      </c>
      <c r="C105" s="137">
        <v>9196058.4900000002</v>
      </c>
      <c r="D105" s="44">
        <f t="shared" si="0"/>
        <v>9.3889050573752741E-3</v>
      </c>
      <c r="E105" s="41"/>
    </row>
    <row r="106" spans="1:5" x14ac:dyDescent="0.2">
      <c r="A106" s="43">
        <v>5123</v>
      </c>
      <c r="B106" s="41" t="s">
        <v>288</v>
      </c>
      <c r="C106" s="13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7">
        <v>18195346.579999998</v>
      </c>
      <c r="D107" s="44">
        <f t="shared" si="0"/>
        <v>1.8576913327750907E-2</v>
      </c>
      <c r="E107" s="41"/>
    </row>
    <row r="108" spans="1:5" x14ac:dyDescent="0.2">
      <c r="A108" s="43">
        <v>5125</v>
      </c>
      <c r="B108" s="41" t="s">
        <v>290</v>
      </c>
      <c r="C108" s="137">
        <v>807635.92</v>
      </c>
      <c r="D108" s="44">
        <f t="shared" si="0"/>
        <v>8.2457250375817621E-4</v>
      </c>
      <c r="E108" s="41"/>
    </row>
    <row r="109" spans="1:5" x14ac:dyDescent="0.2">
      <c r="A109" s="43">
        <v>5126</v>
      </c>
      <c r="B109" s="41" t="s">
        <v>291</v>
      </c>
      <c r="C109" s="137">
        <v>43785479.789999999</v>
      </c>
      <c r="D109" s="44">
        <f t="shared" si="0"/>
        <v>4.4703686159344322E-2</v>
      </c>
      <c r="E109" s="41"/>
    </row>
    <row r="110" spans="1:5" x14ac:dyDescent="0.2">
      <c r="A110" s="43">
        <v>5127</v>
      </c>
      <c r="B110" s="41" t="s">
        <v>292</v>
      </c>
      <c r="C110" s="137">
        <v>2912384.51</v>
      </c>
      <c r="D110" s="44">
        <f t="shared" si="0"/>
        <v>2.9734588666106244E-3</v>
      </c>
      <c r="E110" s="41"/>
    </row>
    <row r="111" spans="1:5" x14ac:dyDescent="0.2">
      <c r="A111" s="43">
        <v>5128</v>
      </c>
      <c r="B111" s="41" t="s">
        <v>293</v>
      </c>
      <c r="C111" s="137">
        <v>14546.4</v>
      </c>
      <c r="D111" s="44">
        <f t="shared" si="0"/>
        <v>1.485144626636707E-5</v>
      </c>
      <c r="E111" s="41"/>
    </row>
    <row r="112" spans="1:5" x14ac:dyDescent="0.2">
      <c r="A112" s="43">
        <v>5129</v>
      </c>
      <c r="B112" s="41" t="s">
        <v>294</v>
      </c>
      <c r="C112" s="137">
        <v>972681.28</v>
      </c>
      <c r="D112" s="44">
        <f t="shared" si="0"/>
        <v>9.930789586578908E-4</v>
      </c>
      <c r="E112" s="41"/>
    </row>
    <row r="113" spans="1:5" x14ac:dyDescent="0.2">
      <c r="A113" s="102">
        <v>5130</v>
      </c>
      <c r="B113" s="99" t="s">
        <v>295</v>
      </c>
      <c r="C113" s="136">
        <f>SUM(C114:C122)</f>
        <v>160226814.32999998</v>
      </c>
      <c r="D113" s="103">
        <f t="shared" si="0"/>
        <v>0.16358686159140184</v>
      </c>
      <c r="E113" s="41"/>
    </row>
    <row r="114" spans="1:5" x14ac:dyDescent="0.2">
      <c r="A114" s="43">
        <v>5131</v>
      </c>
      <c r="B114" s="41" t="s">
        <v>296</v>
      </c>
      <c r="C114" s="137">
        <v>28876897.780000001</v>
      </c>
      <c r="D114" s="44">
        <f t="shared" si="0"/>
        <v>2.9482462720607474E-2</v>
      </c>
      <c r="E114" s="41"/>
    </row>
    <row r="115" spans="1:5" x14ac:dyDescent="0.2">
      <c r="A115" s="43">
        <v>5132</v>
      </c>
      <c r="B115" s="41" t="s">
        <v>297</v>
      </c>
      <c r="C115" s="137">
        <v>7633941.1200000001</v>
      </c>
      <c r="D115" s="44">
        <f t="shared" si="0"/>
        <v>7.7940291992719879E-3</v>
      </c>
      <c r="E115" s="41"/>
    </row>
    <row r="116" spans="1:5" x14ac:dyDescent="0.2">
      <c r="A116" s="43">
        <v>5133</v>
      </c>
      <c r="B116" s="41" t="s">
        <v>298</v>
      </c>
      <c r="C116" s="137">
        <v>21203227.989999998</v>
      </c>
      <c r="D116" s="44">
        <f t="shared" si="0"/>
        <v>2.1647871718570591E-2</v>
      </c>
      <c r="E116" s="41"/>
    </row>
    <row r="117" spans="1:5" x14ac:dyDescent="0.2">
      <c r="A117" s="43">
        <v>5134</v>
      </c>
      <c r="B117" s="41" t="s">
        <v>299</v>
      </c>
      <c r="C117" s="137">
        <v>8967445.5800000001</v>
      </c>
      <c r="D117" s="44">
        <f t="shared" si="0"/>
        <v>9.1554980048631201E-3</v>
      </c>
      <c r="E117" s="41"/>
    </row>
    <row r="118" spans="1:5" x14ac:dyDescent="0.2">
      <c r="A118" s="43">
        <v>5135</v>
      </c>
      <c r="B118" s="41" t="s">
        <v>300</v>
      </c>
      <c r="C118" s="137">
        <v>49392461.740000002</v>
      </c>
      <c r="D118" s="44">
        <f t="shared" si="0"/>
        <v>5.0428249704064329E-2</v>
      </c>
      <c r="E118" s="41"/>
    </row>
    <row r="119" spans="1:5" x14ac:dyDescent="0.2">
      <c r="A119" s="43">
        <v>5136</v>
      </c>
      <c r="B119" s="41" t="s">
        <v>301</v>
      </c>
      <c r="C119" s="137">
        <v>9188015.7899999991</v>
      </c>
      <c r="D119" s="44">
        <f t="shared" si="0"/>
        <v>9.3806936973902244E-3</v>
      </c>
      <c r="E119" s="41"/>
    </row>
    <row r="120" spans="1:5" x14ac:dyDescent="0.2">
      <c r="A120" s="43">
        <v>5137</v>
      </c>
      <c r="B120" s="41" t="s">
        <v>302</v>
      </c>
      <c r="C120" s="137">
        <v>1121661.8899999999</v>
      </c>
      <c r="D120" s="44">
        <f t="shared" si="0"/>
        <v>1.1451837766297318E-3</v>
      </c>
      <c r="E120" s="41"/>
    </row>
    <row r="121" spans="1:5" x14ac:dyDescent="0.2">
      <c r="A121" s="43">
        <v>5138</v>
      </c>
      <c r="B121" s="41" t="s">
        <v>303</v>
      </c>
      <c r="C121" s="137">
        <v>24155249.77</v>
      </c>
      <c r="D121" s="44">
        <f t="shared" si="0"/>
        <v>2.4661799071236216E-2</v>
      </c>
      <c r="E121" s="41"/>
    </row>
    <row r="122" spans="1:5" x14ac:dyDescent="0.2">
      <c r="A122" s="43">
        <v>5139</v>
      </c>
      <c r="B122" s="41" t="s">
        <v>304</v>
      </c>
      <c r="C122" s="137">
        <v>9687912.6699999999</v>
      </c>
      <c r="D122" s="44">
        <f t="shared" si="0"/>
        <v>9.891073698768198E-3</v>
      </c>
      <c r="E122" s="41"/>
    </row>
    <row r="123" spans="1:5" x14ac:dyDescent="0.2">
      <c r="A123" s="102">
        <v>5200</v>
      </c>
      <c r="B123" s="99" t="s">
        <v>305</v>
      </c>
      <c r="C123" s="136">
        <f>C124+C127+C130+C133+C138+C142+C145+C147+C153</f>
        <v>101670850.97</v>
      </c>
      <c r="D123" s="103">
        <f t="shared" si="0"/>
        <v>0.10380294643600954</v>
      </c>
      <c r="E123" s="41"/>
    </row>
    <row r="124" spans="1:5" x14ac:dyDescent="0.2">
      <c r="A124" s="102">
        <v>5210</v>
      </c>
      <c r="B124" s="99" t="s">
        <v>306</v>
      </c>
      <c r="C124" s="136">
        <f>SUM(C125:C126)</f>
        <v>66925414.689999998</v>
      </c>
      <c r="D124" s="103">
        <f t="shared" si="0"/>
        <v>6.832887863133616E-2</v>
      </c>
      <c r="E124" s="41"/>
    </row>
    <row r="125" spans="1:5" x14ac:dyDescent="0.2">
      <c r="A125" s="43">
        <v>5211</v>
      </c>
      <c r="B125" s="41" t="s">
        <v>307</v>
      </c>
      <c r="C125" s="13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7">
        <v>66925414.689999998</v>
      </c>
      <c r="D126" s="44">
        <f t="shared" si="0"/>
        <v>6.832887863133616E-2</v>
      </c>
      <c r="E126" s="41"/>
    </row>
    <row r="127" spans="1:5" x14ac:dyDescent="0.2">
      <c r="A127" s="102">
        <v>5220</v>
      </c>
      <c r="B127" s="99" t="s">
        <v>309</v>
      </c>
      <c r="C127" s="136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7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36">
        <f>SUM(C131:C132)</f>
        <v>564999.98</v>
      </c>
      <c r="D130" s="103">
        <f t="shared" si="0"/>
        <v>5.7684835034568479E-4</v>
      </c>
      <c r="E130" s="41"/>
    </row>
    <row r="131" spans="1:5" x14ac:dyDescent="0.2">
      <c r="A131" s="43">
        <v>5231</v>
      </c>
      <c r="B131" s="41" t="s">
        <v>312</v>
      </c>
      <c r="C131" s="137">
        <v>564999.98</v>
      </c>
      <c r="D131" s="44">
        <f t="shared" si="0"/>
        <v>5.7684835034568479E-4</v>
      </c>
      <c r="E131" s="41"/>
    </row>
    <row r="132" spans="1:5" x14ac:dyDescent="0.2">
      <c r="A132" s="43">
        <v>5232</v>
      </c>
      <c r="B132" s="41" t="s">
        <v>313</v>
      </c>
      <c r="C132" s="137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36">
        <f>SUM(C134:C137)</f>
        <v>34180436.299999997</v>
      </c>
      <c r="D133" s="103">
        <f t="shared" si="0"/>
        <v>3.4897219454327694E-2</v>
      </c>
      <c r="E133" s="41"/>
    </row>
    <row r="134" spans="1:5" x14ac:dyDescent="0.2">
      <c r="A134" s="43">
        <v>5241</v>
      </c>
      <c r="B134" s="41" t="s">
        <v>314</v>
      </c>
      <c r="C134" s="137">
        <v>29445240.640000001</v>
      </c>
      <c r="D134" s="44">
        <f t="shared" si="0"/>
        <v>3.0062724053044595E-2</v>
      </c>
      <c r="E134" s="41"/>
    </row>
    <row r="135" spans="1:5" x14ac:dyDescent="0.2">
      <c r="A135" s="43">
        <v>5242</v>
      </c>
      <c r="B135" s="41" t="s">
        <v>315</v>
      </c>
      <c r="C135" s="137">
        <v>3353000</v>
      </c>
      <c r="D135" s="44">
        <f t="shared" si="0"/>
        <v>3.4233143135847209E-3</v>
      </c>
      <c r="E135" s="41"/>
    </row>
    <row r="136" spans="1:5" x14ac:dyDescent="0.2">
      <c r="A136" s="43">
        <v>5243</v>
      </c>
      <c r="B136" s="41" t="s">
        <v>316</v>
      </c>
      <c r="C136" s="137">
        <v>1382195.66</v>
      </c>
      <c r="D136" s="44">
        <f t="shared" si="0"/>
        <v>1.4111810876983836E-3</v>
      </c>
      <c r="E136" s="41"/>
    </row>
    <row r="137" spans="1:5" x14ac:dyDescent="0.2">
      <c r="A137" s="43">
        <v>5244</v>
      </c>
      <c r="B137" s="41" t="s">
        <v>317</v>
      </c>
      <c r="C137" s="137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36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7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36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7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36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7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36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7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36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7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36">
        <f>C157+C160+C163</f>
        <v>18478934.449999999</v>
      </c>
      <c r="D156" s="103">
        <f t="shared" si="0"/>
        <v>1.8866448196384968E-2</v>
      </c>
      <c r="E156" s="41"/>
    </row>
    <row r="157" spans="1:5" x14ac:dyDescent="0.2">
      <c r="A157" s="102">
        <v>5310</v>
      </c>
      <c r="B157" s="99" t="s">
        <v>251</v>
      </c>
      <c r="C157" s="136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7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36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7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36">
        <f>SUM(C164:C165)</f>
        <v>18478934.449999999</v>
      </c>
      <c r="D163" s="103">
        <f t="shared" si="1"/>
        <v>1.8866448196384968E-2</v>
      </c>
      <c r="E163" s="41"/>
    </row>
    <row r="164" spans="1:5" x14ac:dyDescent="0.2">
      <c r="A164" s="43">
        <v>5331</v>
      </c>
      <c r="B164" s="41" t="s">
        <v>340</v>
      </c>
      <c r="C164" s="137">
        <v>18478934.449999999</v>
      </c>
      <c r="D164" s="44">
        <f t="shared" si="1"/>
        <v>1.8866448196384968E-2</v>
      </c>
      <c r="E164" s="41"/>
    </row>
    <row r="165" spans="1:5" x14ac:dyDescent="0.2">
      <c r="A165" s="43">
        <v>5332</v>
      </c>
      <c r="B165" s="41" t="s">
        <v>341</v>
      </c>
      <c r="C165" s="137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36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36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7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36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7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36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7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36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7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36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7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36">
        <f>C182+C191+C194+C200</f>
        <v>24841136.75</v>
      </c>
      <c r="D181" s="103">
        <f t="shared" si="1"/>
        <v>2.5362069490602577E-2</v>
      </c>
      <c r="E181" s="41"/>
    </row>
    <row r="182" spans="1:5" x14ac:dyDescent="0.2">
      <c r="A182" s="102">
        <v>5510</v>
      </c>
      <c r="B182" s="99" t="s">
        <v>357</v>
      </c>
      <c r="C182" s="136">
        <f>SUM(C183:C190)</f>
        <v>24841136.75</v>
      </c>
      <c r="D182" s="103">
        <f t="shared" si="1"/>
        <v>2.5362069490602577E-2</v>
      </c>
      <c r="E182" s="41"/>
    </row>
    <row r="183" spans="1:5" x14ac:dyDescent="0.2">
      <c r="A183" s="43">
        <v>5511</v>
      </c>
      <c r="B183" s="41" t="s">
        <v>358</v>
      </c>
      <c r="C183" s="13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7">
        <v>4012571.05</v>
      </c>
      <c r="D185" s="44">
        <f t="shared" si="1"/>
        <v>4.0967169429587452E-3</v>
      </c>
      <c r="E185" s="41"/>
    </row>
    <row r="186" spans="1:5" x14ac:dyDescent="0.2">
      <c r="A186" s="43">
        <v>5514</v>
      </c>
      <c r="B186" s="41" t="s">
        <v>361</v>
      </c>
      <c r="C186" s="13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7">
        <v>19616188.469999999</v>
      </c>
      <c r="D187" s="44">
        <f t="shared" si="1"/>
        <v>2.0027551078832855E-2</v>
      </c>
      <c r="E187" s="41"/>
    </row>
    <row r="188" spans="1:5" x14ac:dyDescent="0.2">
      <c r="A188" s="43">
        <v>5516</v>
      </c>
      <c r="B188" s="41" t="s">
        <v>363</v>
      </c>
      <c r="C188" s="13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7">
        <v>318653.46000000002</v>
      </c>
      <c r="D189" s="44">
        <f t="shared" si="1"/>
        <v>3.2533580396400133E-4</v>
      </c>
      <c r="E189" s="41"/>
    </row>
    <row r="190" spans="1:5" x14ac:dyDescent="0.2">
      <c r="A190" s="43">
        <v>5518</v>
      </c>
      <c r="B190" s="41" t="s">
        <v>41</v>
      </c>
      <c r="C190" s="137">
        <v>893723.77</v>
      </c>
      <c r="D190" s="44">
        <f t="shared" si="1"/>
        <v>9.1246566484697261E-4</v>
      </c>
      <c r="E190" s="41"/>
    </row>
    <row r="191" spans="1:5" x14ac:dyDescent="0.2">
      <c r="A191" s="102">
        <v>5520</v>
      </c>
      <c r="B191" s="99" t="s">
        <v>40</v>
      </c>
      <c r="C191" s="136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7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36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7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36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7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6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36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7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tabSelected="1" topLeftCell="A106" zoomScaleNormal="100" workbookViewId="0">
      <selection activeCell="F156" sqref="F15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6" t="s">
        <v>595</v>
      </c>
      <c r="B1" s="177"/>
      <c r="C1" s="177"/>
      <c r="D1" s="177"/>
      <c r="E1" s="177"/>
      <c r="F1" s="177"/>
      <c r="G1" s="10" t="s">
        <v>497</v>
      </c>
      <c r="H1" s="18">
        <v>2025</v>
      </c>
    </row>
    <row r="2" spans="1:8" s="11" customFormat="1" ht="18.95" customHeight="1" x14ac:dyDescent="0.25">
      <c r="A2" s="176" t="s">
        <v>501</v>
      </c>
      <c r="B2" s="177"/>
      <c r="C2" s="177"/>
      <c r="D2" s="177"/>
      <c r="E2" s="177"/>
      <c r="F2" s="177"/>
      <c r="G2" s="10" t="s">
        <v>498</v>
      </c>
      <c r="H2" s="18" t="s">
        <v>500</v>
      </c>
    </row>
    <row r="3" spans="1:8" s="11" customFormat="1" ht="18.95" customHeight="1" x14ac:dyDescent="0.25">
      <c r="A3" s="176" t="s">
        <v>596</v>
      </c>
      <c r="B3" s="177"/>
      <c r="C3" s="177"/>
      <c r="D3" s="177"/>
      <c r="E3" s="177"/>
      <c r="F3" s="177"/>
      <c r="G3" s="10" t="s">
        <v>499</v>
      </c>
      <c r="H3" s="18">
        <v>4</v>
      </c>
    </row>
    <row r="4" spans="1:8" s="11" customFormat="1" ht="18.95" customHeight="1" x14ac:dyDescent="0.25">
      <c r="A4" s="176" t="s">
        <v>515</v>
      </c>
      <c r="B4" s="177"/>
      <c r="C4" s="177"/>
      <c r="D4" s="177"/>
      <c r="E4" s="177"/>
      <c r="F4" s="177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8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38">
        <v>0</v>
      </c>
    </row>
    <row r="11" spans="1:8" x14ac:dyDescent="0.2">
      <c r="A11" s="16">
        <v>1121</v>
      </c>
      <c r="B11" s="14" t="s">
        <v>118</v>
      </c>
      <c r="C11" s="138">
        <v>13726642.109999999</v>
      </c>
    </row>
    <row r="12" spans="1:8" x14ac:dyDescent="0.2">
      <c r="A12" s="16">
        <v>1121000201</v>
      </c>
      <c r="B12" s="14" t="s">
        <v>600</v>
      </c>
      <c r="C12" s="138">
        <v>13726642.109999999</v>
      </c>
      <c r="D12" s="163" t="s">
        <v>601</v>
      </c>
    </row>
    <row r="13" spans="1:8" x14ac:dyDescent="0.2">
      <c r="C13" s="133"/>
    </row>
    <row r="14" spans="1:8" x14ac:dyDescent="0.2">
      <c r="A14" s="13" t="s">
        <v>88</v>
      </c>
      <c r="B14" s="13"/>
      <c r="C14" s="13"/>
      <c r="D14" s="13"/>
      <c r="E14" s="13"/>
      <c r="F14" s="13"/>
      <c r="G14" s="13"/>
      <c r="H14" s="13"/>
    </row>
    <row r="15" spans="1:8" x14ac:dyDescent="0.2">
      <c r="A15" s="15" t="s">
        <v>85</v>
      </c>
      <c r="B15" s="15" t="s">
        <v>82</v>
      </c>
      <c r="C15" s="15" t="s">
        <v>83</v>
      </c>
      <c r="D15" s="15">
        <v>2024</v>
      </c>
      <c r="E15" s="15">
        <v>2023</v>
      </c>
      <c r="F15" s="15">
        <v>2022</v>
      </c>
      <c r="G15" s="15">
        <v>2021</v>
      </c>
      <c r="H15" s="15" t="s">
        <v>114</v>
      </c>
    </row>
    <row r="16" spans="1:8" x14ac:dyDescent="0.2">
      <c r="A16" s="16">
        <v>1122</v>
      </c>
      <c r="B16" s="14" t="s">
        <v>120</v>
      </c>
      <c r="C16" s="138">
        <v>3352050.87</v>
      </c>
      <c r="D16" s="138">
        <v>6245298.7000000002</v>
      </c>
      <c r="E16" s="138">
        <v>162546378.21000001</v>
      </c>
      <c r="F16" s="138">
        <v>0</v>
      </c>
      <c r="G16" s="138">
        <v>0</v>
      </c>
      <c r="H16" s="14" t="str">
        <f>+IF(OR(C16&lt;&gt;0,C22&lt;&gt;0),"","SIN INFORMACIÓN QUE REVELAR")</f>
        <v/>
      </c>
    </row>
    <row r="17" spans="1:8" x14ac:dyDescent="0.2">
      <c r="A17" s="16">
        <v>1122909999</v>
      </c>
      <c r="B17" s="14" t="s">
        <v>602</v>
      </c>
      <c r="C17" s="138">
        <v>2592393.5099999998</v>
      </c>
      <c r="D17" s="138">
        <v>5531797.8600000003</v>
      </c>
      <c r="E17" s="138">
        <v>155605478.93000001</v>
      </c>
      <c r="F17" s="138"/>
      <c r="G17" s="138"/>
      <c r="H17" s="138"/>
    </row>
    <row r="18" spans="1:8" x14ac:dyDescent="0.2">
      <c r="A18" s="16">
        <v>1122909999</v>
      </c>
      <c r="B18" s="14" t="s">
        <v>603</v>
      </c>
      <c r="C18" s="138">
        <v>759657.36</v>
      </c>
      <c r="D18" s="138">
        <v>713500.84</v>
      </c>
      <c r="E18" s="138">
        <v>1467632.66</v>
      </c>
      <c r="F18" s="138"/>
      <c r="G18" s="138"/>
      <c r="H18" s="138"/>
    </row>
    <row r="19" spans="1:8" x14ac:dyDescent="0.2">
      <c r="A19" s="16">
        <v>1122909999</v>
      </c>
      <c r="B19" s="14" t="s">
        <v>604</v>
      </c>
      <c r="C19" s="138">
        <v>0</v>
      </c>
      <c r="D19" s="138">
        <v>0</v>
      </c>
      <c r="E19" s="138">
        <v>177326.54</v>
      </c>
      <c r="F19" s="138"/>
      <c r="G19" s="138"/>
      <c r="H19" s="138"/>
    </row>
    <row r="20" spans="1:8" x14ac:dyDescent="0.2">
      <c r="A20" s="16">
        <v>1122909999</v>
      </c>
      <c r="B20" s="14" t="s">
        <v>605</v>
      </c>
      <c r="C20" s="138">
        <v>0</v>
      </c>
      <c r="D20" s="138">
        <v>0</v>
      </c>
      <c r="E20" s="138">
        <v>1785940.08</v>
      </c>
      <c r="F20" s="138"/>
      <c r="G20" s="138"/>
      <c r="H20" s="138"/>
    </row>
    <row r="21" spans="1:8" x14ac:dyDescent="0.2">
      <c r="A21" s="16">
        <v>1122909999</v>
      </c>
      <c r="B21" s="14" t="s">
        <v>606</v>
      </c>
      <c r="C21" s="138">
        <v>0</v>
      </c>
      <c r="D21" s="138">
        <v>0</v>
      </c>
      <c r="E21" s="138">
        <v>3510000</v>
      </c>
      <c r="F21" s="138"/>
      <c r="G21" s="138"/>
      <c r="H21" s="138"/>
    </row>
    <row r="22" spans="1:8" x14ac:dyDescent="0.2">
      <c r="A22" s="16">
        <v>1124</v>
      </c>
      <c r="B22" s="14" t="s">
        <v>121</v>
      </c>
      <c r="C22" s="138">
        <v>1012045.59</v>
      </c>
      <c r="D22" s="138">
        <v>1184288.25</v>
      </c>
      <c r="E22" s="138">
        <v>1682332.18</v>
      </c>
      <c r="F22" s="138">
        <v>0</v>
      </c>
      <c r="G22" s="138">
        <v>0</v>
      </c>
    </row>
    <row r="23" spans="1:8" x14ac:dyDescent="0.2">
      <c r="A23" s="16">
        <v>1124000001</v>
      </c>
      <c r="B23" s="14" t="s">
        <v>607</v>
      </c>
      <c r="C23" s="138">
        <v>1012045.59</v>
      </c>
      <c r="D23" s="138">
        <v>1184288.25</v>
      </c>
      <c r="E23" s="138">
        <v>1682332.18</v>
      </c>
      <c r="F23" s="138"/>
      <c r="G23" s="138"/>
      <c r="H23" s="138"/>
    </row>
    <row r="24" spans="1:8" x14ac:dyDescent="0.2">
      <c r="C24" s="133"/>
      <c r="D24" s="133"/>
      <c r="E24" s="133"/>
      <c r="F24" s="133"/>
      <c r="G24" s="133"/>
    </row>
    <row r="25" spans="1:8" x14ac:dyDescent="0.2">
      <c r="A25" s="13" t="s">
        <v>89</v>
      </c>
      <c r="B25" s="13"/>
      <c r="C25" s="13"/>
      <c r="D25" s="13"/>
      <c r="E25" s="13"/>
      <c r="F25" s="13"/>
      <c r="G25" s="13"/>
      <c r="H25" s="13"/>
    </row>
    <row r="26" spans="1:8" x14ac:dyDescent="0.2">
      <c r="A26" s="15" t="s">
        <v>85</v>
      </c>
      <c r="B26" s="15" t="s">
        <v>82</v>
      </c>
      <c r="C26" s="15" t="s">
        <v>83</v>
      </c>
      <c r="D26" s="15" t="s">
        <v>122</v>
      </c>
      <c r="E26" s="15" t="s">
        <v>123</v>
      </c>
      <c r="F26" s="15" t="s">
        <v>124</v>
      </c>
      <c r="G26" s="15" t="s">
        <v>125</v>
      </c>
      <c r="H26" s="15" t="s">
        <v>126</v>
      </c>
    </row>
    <row r="27" spans="1:8" x14ac:dyDescent="0.2">
      <c r="A27" s="16">
        <v>1123</v>
      </c>
      <c r="B27" s="14" t="s">
        <v>127</v>
      </c>
      <c r="C27" s="138">
        <v>335455.65000000002</v>
      </c>
      <c r="D27" s="138">
        <v>0</v>
      </c>
      <c r="E27" s="138">
        <v>0</v>
      </c>
      <c r="F27" s="138">
        <f>SUM(F28:F48)</f>
        <v>166968.72999999998</v>
      </c>
      <c r="G27" s="138">
        <f>SUM(G28:G48)</f>
        <v>168486.92000000004</v>
      </c>
      <c r="H27" s="138" t="str">
        <f>IF(OR(C27&lt;&gt;0, C49&lt;&gt;0, C54&lt;&gt;0, C55&lt;&gt;0, C97&lt;&gt;0, C101&lt;&gt;0, C103&lt;&gt;0, C104&lt;&gt;0, C123&lt;&gt;0), "", "SIN INFORMACIÓN QUE REVELAR")</f>
        <v/>
      </c>
    </row>
    <row r="28" spans="1:8" x14ac:dyDescent="0.2">
      <c r="A28" s="164">
        <v>1123000001</v>
      </c>
      <c r="B28" s="14" t="s">
        <v>608</v>
      </c>
      <c r="C28" s="138">
        <v>1141.44</v>
      </c>
      <c r="D28" s="138"/>
      <c r="E28" s="138"/>
      <c r="F28" s="138"/>
      <c r="G28" s="138">
        <v>1141.44</v>
      </c>
      <c r="H28" s="138" t="s">
        <v>629</v>
      </c>
    </row>
    <row r="29" spans="1:8" x14ac:dyDescent="0.2">
      <c r="A29" s="164">
        <v>1123000001</v>
      </c>
      <c r="B29" s="14" t="s">
        <v>609</v>
      </c>
      <c r="C29" s="138">
        <v>26495</v>
      </c>
      <c r="D29" s="138"/>
      <c r="E29" s="138"/>
      <c r="F29" s="138"/>
      <c r="G29" s="138">
        <v>26495</v>
      </c>
      <c r="H29" s="138" t="s">
        <v>629</v>
      </c>
    </row>
    <row r="30" spans="1:8" x14ac:dyDescent="0.2">
      <c r="A30" s="164">
        <v>1123000001</v>
      </c>
      <c r="B30" s="14" t="s">
        <v>610</v>
      </c>
      <c r="C30" s="138">
        <v>2287</v>
      </c>
      <c r="D30" s="138"/>
      <c r="E30" s="138"/>
      <c r="F30" s="138"/>
      <c r="G30" s="138">
        <v>2287</v>
      </c>
      <c r="H30" s="138" t="s">
        <v>629</v>
      </c>
    </row>
    <row r="31" spans="1:8" x14ac:dyDescent="0.2">
      <c r="A31" s="164">
        <v>1123000001</v>
      </c>
      <c r="B31" s="14" t="s">
        <v>611</v>
      </c>
      <c r="C31" s="138">
        <v>5280</v>
      </c>
      <c r="D31" s="138"/>
      <c r="E31" s="138"/>
      <c r="F31" s="138"/>
      <c r="G31" s="138">
        <v>5280</v>
      </c>
      <c r="H31" s="138" t="s">
        <v>629</v>
      </c>
    </row>
    <row r="32" spans="1:8" x14ac:dyDescent="0.2">
      <c r="A32" s="164">
        <v>1123000001</v>
      </c>
      <c r="B32" s="14" t="s">
        <v>612</v>
      </c>
      <c r="C32" s="138">
        <v>55329.5</v>
      </c>
      <c r="D32" s="138"/>
      <c r="E32" s="138"/>
      <c r="F32" s="138"/>
      <c r="G32" s="138">
        <v>55329.5</v>
      </c>
      <c r="H32" s="138" t="s">
        <v>629</v>
      </c>
    </row>
    <row r="33" spans="1:8" x14ac:dyDescent="0.2">
      <c r="A33" s="164">
        <v>1123000001</v>
      </c>
      <c r="B33" s="14" t="s">
        <v>613</v>
      </c>
      <c r="C33" s="138">
        <v>4714.71</v>
      </c>
      <c r="D33" s="138"/>
      <c r="E33" s="138"/>
      <c r="F33" s="138"/>
      <c r="G33" s="138">
        <v>4714.71</v>
      </c>
      <c r="H33" s="138" t="s">
        <v>629</v>
      </c>
    </row>
    <row r="34" spans="1:8" x14ac:dyDescent="0.2">
      <c r="A34" s="164">
        <v>1123000001</v>
      </c>
      <c r="B34" s="14" t="s">
        <v>614</v>
      </c>
      <c r="C34" s="138">
        <v>4072.68</v>
      </c>
      <c r="D34" s="138"/>
      <c r="E34" s="138"/>
      <c r="F34" s="138"/>
      <c r="G34" s="138">
        <v>4072.68</v>
      </c>
      <c r="H34" s="138" t="s">
        <v>629</v>
      </c>
    </row>
    <row r="35" spans="1:8" x14ac:dyDescent="0.2">
      <c r="A35" s="164">
        <v>1123000001</v>
      </c>
      <c r="B35" s="14" t="s">
        <v>615</v>
      </c>
      <c r="C35" s="138">
        <v>11879.88</v>
      </c>
      <c r="D35" s="138"/>
      <c r="E35" s="138"/>
      <c r="F35" s="138"/>
      <c r="G35" s="138">
        <v>11879.88</v>
      </c>
      <c r="H35" s="138" t="s">
        <v>629</v>
      </c>
    </row>
    <row r="36" spans="1:8" x14ac:dyDescent="0.2">
      <c r="A36" s="164">
        <v>1123000001</v>
      </c>
      <c r="B36" s="14" t="s">
        <v>616</v>
      </c>
      <c r="C36" s="138">
        <v>22388</v>
      </c>
      <c r="D36" s="138"/>
      <c r="E36" s="138"/>
      <c r="F36" s="138"/>
      <c r="G36" s="138">
        <v>22388</v>
      </c>
      <c r="H36" s="138" t="s">
        <v>629</v>
      </c>
    </row>
    <row r="37" spans="1:8" x14ac:dyDescent="0.2">
      <c r="A37" s="164">
        <v>1123000001</v>
      </c>
      <c r="B37" s="14" t="s">
        <v>617</v>
      </c>
      <c r="C37" s="138">
        <v>9225.1299999999992</v>
      </c>
      <c r="D37" s="138"/>
      <c r="E37" s="138"/>
      <c r="F37" s="138"/>
      <c r="G37" s="138">
        <v>9225.1299999999992</v>
      </c>
      <c r="H37" s="138" t="s">
        <v>629</v>
      </c>
    </row>
    <row r="38" spans="1:8" x14ac:dyDescent="0.2">
      <c r="A38" s="164">
        <v>1123000001</v>
      </c>
      <c r="B38" s="14" t="s">
        <v>618</v>
      </c>
      <c r="C38" s="138">
        <v>4496.38</v>
      </c>
      <c r="D38" s="138"/>
      <c r="E38" s="138"/>
      <c r="F38" s="138"/>
      <c r="G38" s="138">
        <v>4496.38</v>
      </c>
      <c r="H38" s="138" t="s">
        <v>629</v>
      </c>
    </row>
    <row r="39" spans="1:8" x14ac:dyDescent="0.2">
      <c r="A39" s="164">
        <v>1123000001</v>
      </c>
      <c r="B39" s="14" t="s">
        <v>619</v>
      </c>
      <c r="C39" s="138">
        <v>21177.200000000001</v>
      </c>
      <c r="D39" s="138"/>
      <c r="E39" s="138"/>
      <c r="F39" s="138"/>
      <c r="G39" s="138">
        <v>21177.200000000001</v>
      </c>
      <c r="H39" s="138" t="s">
        <v>629</v>
      </c>
    </row>
    <row r="40" spans="1:8" x14ac:dyDescent="0.2">
      <c r="A40" s="164">
        <v>1123000011</v>
      </c>
      <c r="B40" s="14" t="s">
        <v>620</v>
      </c>
      <c r="C40" s="138">
        <v>1043.46</v>
      </c>
      <c r="D40" s="138"/>
      <c r="E40" s="138"/>
      <c r="F40" s="138">
        <v>1043.46</v>
      </c>
      <c r="G40" s="138"/>
      <c r="H40" s="138" t="s">
        <v>630</v>
      </c>
    </row>
    <row r="41" spans="1:8" x14ac:dyDescent="0.2">
      <c r="A41" s="164">
        <v>1123000011</v>
      </c>
      <c r="B41" s="14" t="s">
        <v>621</v>
      </c>
      <c r="C41" s="138">
        <v>34910</v>
      </c>
      <c r="D41" s="138"/>
      <c r="E41" s="138"/>
      <c r="F41" s="138">
        <v>34910</v>
      </c>
      <c r="G41" s="138"/>
      <c r="H41" s="138" t="s">
        <v>630</v>
      </c>
    </row>
    <row r="42" spans="1:8" x14ac:dyDescent="0.2">
      <c r="A42" s="164">
        <v>1123000011</v>
      </c>
      <c r="B42" s="14" t="s">
        <v>622</v>
      </c>
      <c r="C42" s="138">
        <v>17901.25</v>
      </c>
      <c r="D42" s="138"/>
      <c r="E42" s="138"/>
      <c r="F42" s="138">
        <v>17901.25</v>
      </c>
      <c r="G42" s="138"/>
      <c r="H42" s="138" t="s">
        <v>630</v>
      </c>
    </row>
    <row r="43" spans="1:8" x14ac:dyDescent="0.2">
      <c r="A43" s="164">
        <v>1123000011</v>
      </c>
      <c r="B43" s="14" t="s">
        <v>623</v>
      </c>
      <c r="C43" s="138">
        <v>17391.310000000001</v>
      </c>
      <c r="D43" s="138"/>
      <c r="E43" s="138"/>
      <c r="F43" s="138">
        <v>17391.310000000001</v>
      </c>
      <c r="G43" s="138"/>
      <c r="H43" s="138" t="s">
        <v>630</v>
      </c>
    </row>
    <row r="44" spans="1:8" x14ac:dyDescent="0.2">
      <c r="A44" s="164">
        <v>1123000011</v>
      </c>
      <c r="B44" s="14" t="s">
        <v>624</v>
      </c>
      <c r="C44" s="138">
        <v>7145.59</v>
      </c>
      <c r="D44" s="138"/>
      <c r="E44" s="138"/>
      <c r="F44" s="138">
        <v>7145.59</v>
      </c>
      <c r="G44" s="138"/>
      <c r="H44" s="138" t="s">
        <v>630</v>
      </c>
    </row>
    <row r="45" spans="1:8" x14ac:dyDescent="0.2">
      <c r="A45" s="164">
        <v>1123000011</v>
      </c>
      <c r="B45" s="14" t="s">
        <v>625</v>
      </c>
      <c r="C45" s="138">
        <v>5217.3900000000003</v>
      </c>
      <c r="D45" s="138"/>
      <c r="E45" s="138"/>
      <c r="F45" s="138">
        <v>5217.3900000000003</v>
      </c>
      <c r="G45" s="138"/>
      <c r="H45" s="138" t="s">
        <v>630</v>
      </c>
    </row>
    <row r="46" spans="1:8" x14ac:dyDescent="0.2">
      <c r="A46" s="164">
        <v>1123000011</v>
      </c>
      <c r="B46" s="14" t="s">
        <v>626</v>
      </c>
      <c r="C46" s="138">
        <v>26842.12</v>
      </c>
      <c r="D46" s="138"/>
      <c r="E46" s="138"/>
      <c r="F46" s="138">
        <v>26842.12</v>
      </c>
      <c r="G46" s="138"/>
      <c r="H46" s="138" t="s">
        <v>630</v>
      </c>
    </row>
    <row r="47" spans="1:8" x14ac:dyDescent="0.2">
      <c r="A47" s="164">
        <v>1123000011</v>
      </c>
      <c r="B47" s="14" t="s">
        <v>627</v>
      </c>
      <c r="C47" s="138">
        <v>13133.5</v>
      </c>
      <c r="D47" s="138"/>
      <c r="E47" s="138"/>
      <c r="F47" s="138">
        <v>13133.5</v>
      </c>
      <c r="G47" s="138"/>
      <c r="H47" s="138" t="s">
        <v>630</v>
      </c>
    </row>
    <row r="48" spans="1:8" x14ac:dyDescent="0.2">
      <c r="A48" s="164">
        <v>1123000011</v>
      </c>
      <c r="B48" s="14" t="s">
        <v>628</v>
      </c>
      <c r="C48" s="138">
        <v>43384.11</v>
      </c>
      <c r="D48" s="138"/>
      <c r="E48" s="138"/>
      <c r="F48" s="138">
        <v>43384.11</v>
      </c>
      <c r="G48" s="138"/>
      <c r="H48" s="138" t="s">
        <v>630</v>
      </c>
    </row>
    <row r="49" spans="1:8" x14ac:dyDescent="0.2">
      <c r="A49" s="16">
        <v>1125</v>
      </c>
      <c r="B49" s="14" t="s">
        <v>128</v>
      </c>
      <c r="C49" s="138">
        <v>69800</v>
      </c>
      <c r="D49" s="138">
        <v>0</v>
      </c>
      <c r="E49" s="138">
        <v>0</v>
      </c>
      <c r="F49" s="138">
        <v>0</v>
      </c>
      <c r="G49" s="138">
        <v>69800</v>
      </c>
      <c r="H49" s="138"/>
    </row>
    <row r="50" spans="1:8" x14ac:dyDescent="0.2">
      <c r="A50" s="164">
        <v>1125000001</v>
      </c>
      <c r="B50" s="14" t="s">
        <v>631</v>
      </c>
      <c r="C50" s="138">
        <v>4700</v>
      </c>
      <c r="D50" s="138"/>
      <c r="E50" s="138"/>
      <c r="F50" s="138"/>
      <c r="G50" s="138">
        <v>4700</v>
      </c>
      <c r="H50" s="138" t="s">
        <v>635</v>
      </c>
    </row>
    <row r="51" spans="1:8" x14ac:dyDescent="0.2">
      <c r="A51" s="164">
        <v>1125000001</v>
      </c>
      <c r="B51" s="14" t="s">
        <v>632</v>
      </c>
      <c r="C51" s="138">
        <v>40500</v>
      </c>
      <c r="D51" s="138"/>
      <c r="E51" s="138"/>
      <c r="F51" s="138"/>
      <c r="G51" s="138">
        <v>40500</v>
      </c>
      <c r="H51" s="138" t="s">
        <v>635</v>
      </c>
    </row>
    <row r="52" spans="1:8" x14ac:dyDescent="0.2">
      <c r="A52" s="164">
        <v>1125000001</v>
      </c>
      <c r="B52" s="14" t="s">
        <v>633</v>
      </c>
      <c r="C52" s="138">
        <v>3100</v>
      </c>
      <c r="D52" s="138"/>
      <c r="E52" s="138"/>
      <c r="F52" s="138"/>
      <c r="G52" s="138">
        <v>3100</v>
      </c>
      <c r="H52" s="138" t="s">
        <v>635</v>
      </c>
    </row>
    <row r="53" spans="1:8" x14ac:dyDescent="0.2">
      <c r="A53" s="164">
        <v>1125000001</v>
      </c>
      <c r="B53" s="14" t="s">
        <v>634</v>
      </c>
      <c r="C53" s="138">
        <v>21500</v>
      </c>
      <c r="D53" s="138"/>
      <c r="E53" s="138"/>
      <c r="F53" s="138"/>
      <c r="G53" s="138">
        <v>21500</v>
      </c>
      <c r="H53" s="138" t="s">
        <v>635</v>
      </c>
    </row>
    <row r="54" spans="1:8" x14ac:dyDescent="0.2">
      <c r="A54" s="16">
        <v>1126</v>
      </c>
      <c r="B54" s="14" t="s">
        <v>481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/>
    </row>
    <row r="55" spans="1:8" x14ac:dyDescent="0.2">
      <c r="A55" s="16">
        <v>1129</v>
      </c>
      <c r="B55" s="14" t="s">
        <v>482</v>
      </c>
      <c r="C55" s="138">
        <v>7034670.0300000003</v>
      </c>
      <c r="D55" s="138">
        <f>SUM(D56:D96)</f>
        <v>2548051.52</v>
      </c>
      <c r="E55" s="138">
        <v>0</v>
      </c>
      <c r="F55" s="138">
        <v>0</v>
      </c>
      <c r="G55" s="138">
        <f>SUM(G56:G96)</f>
        <v>4486618.51</v>
      </c>
      <c r="H55" s="138"/>
    </row>
    <row r="56" spans="1:8" x14ac:dyDescent="0.2">
      <c r="A56" s="164">
        <v>1129000001</v>
      </c>
      <c r="B56" s="14" t="s">
        <v>636</v>
      </c>
      <c r="C56" s="138">
        <v>41937.699999999997</v>
      </c>
      <c r="D56" s="138"/>
      <c r="E56" s="138"/>
      <c r="F56" s="138"/>
      <c r="G56" s="138">
        <v>41937.699999999997</v>
      </c>
      <c r="H56" s="138" t="s">
        <v>629</v>
      </c>
    </row>
    <row r="57" spans="1:8" x14ac:dyDescent="0.2">
      <c r="A57" s="164">
        <v>1129000001</v>
      </c>
      <c r="B57" s="14" t="s">
        <v>637</v>
      </c>
      <c r="C57" s="138">
        <v>24000</v>
      </c>
      <c r="D57" s="138"/>
      <c r="E57" s="138"/>
      <c r="F57" s="138"/>
      <c r="G57" s="138">
        <v>24000</v>
      </c>
      <c r="H57" s="138" t="s">
        <v>629</v>
      </c>
    </row>
    <row r="58" spans="1:8" x14ac:dyDescent="0.2">
      <c r="A58" s="164">
        <v>1129000001</v>
      </c>
      <c r="B58" s="14" t="s">
        <v>638</v>
      </c>
      <c r="C58" s="138">
        <v>839543.65</v>
      </c>
      <c r="D58" s="138"/>
      <c r="E58" s="138"/>
      <c r="F58" s="138"/>
      <c r="G58" s="138">
        <v>839543.65</v>
      </c>
      <c r="H58" s="138" t="s">
        <v>629</v>
      </c>
    </row>
    <row r="59" spans="1:8" x14ac:dyDescent="0.2">
      <c r="A59" s="164">
        <v>1129000001</v>
      </c>
      <c r="B59" s="14" t="s">
        <v>639</v>
      </c>
      <c r="D59" s="138">
        <v>893242.92</v>
      </c>
      <c r="E59" s="138"/>
      <c r="F59" s="138"/>
      <c r="G59" s="138"/>
      <c r="H59" s="138" t="s">
        <v>676</v>
      </c>
    </row>
    <row r="60" spans="1:8" x14ac:dyDescent="0.2">
      <c r="A60" s="164">
        <v>1129000001</v>
      </c>
      <c r="B60" s="14" t="s">
        <v>640</v>
      </c>
      <c r="C60" s="138">
        <v>6829</v>
      </c>
      <c r="D60" s="138"/>
      <c r="E60" s="138"/>
      <c r="F60" s="138"/>
      <c r="G60" s="138">
        <v>6829</v>
      </c>
      <c r="H60" s="138" t="s">
        <v>629</v>
      </c>
    </row>
    <row r="61" spans="1:8" x14ac:dyDescent="0.2">
      <c r="A61" s="164">
        <v>1129000001</v>
      </c>
      <c r="B61" s="14" t="s">
        <v>641</v>
      </c>
      <c r="C61" s="138">
        <v>56767</v>
      </c>
      <c r="D61" s="138"/>
      <c r="E61" s="138"/>
      <c r="F61" s="138"/>
      <c r="G61" s="138">
        <v>56767</v>
      </c>
      <c r="H61" s="138" t="s">
        <v>629</v>
      </c>
    </row>
    <row r="62" spans="1:8" x14ac:dyDescent="0.2">
      <c r="A62" s="164">
        <v>1129000001</v>
      </c>
      <c r="B62" s="14" t="s">
        <v>642</v>
      </c>
      <c r="C62" s="138">
        <v>1330</v>
      </c>
      <c r="D62" s="138"/>
      <c r="E62" s="138"/>
      <c r="F62" s="138"/>
      <c r="G62" s="138">
        <v>1330</v>
      </c>
      <c r="H62" s="138" t="s">
        <v>629</v>
      </c>
    </row>
    <row r="63" spans="1:8" x14ac:dyDescent="0.2">
      <c r="A63" s="164">
        <v>1129000001</v>
      </c>
      <c r="B63" s="14" t="s">
        <v>643</v>
      </c>
      <c r="C63" s="138">
        <v>543.95000000000005</v>
      </c>
      <c r="D63" s="138"/>
      <c r="E63" s="138"/>
      <c r="F63" s="138"/>
      <c r="G63" s="138">
        <v>543.95000000000005</v>
      </c>
      <c r="H63" s="138" t="s">
        <v>629</v>
      </c>
    </row>
    <row r="64" spans="1:8" x14ac:dyDescent="0.2">
      <c r="A64" s="164">
        <v>1129000001</v>
      </c>
      <c r="B64" s="14" t="s">
        <v>644</v>
      </c>
      <c r="C64" s="138">
        <v>1265.1600000000001</v>
      </c>
      <c r="D64" s="138"/>
      <c r="E64" s="138"/>
      <c r="F64" s="138"/>
      <c r="G64" s="138">
        <v>1265.1600000000001</v>
      </c>
      <c r="H64" s="138" t="s">
        <v>629</v>
      </c>
    </row>
    <row r="65" spans="1:8" x14ac:dyDescent="0.2">
      <c r="A65" s="164">
        <v>1129000001</v>
      </c>
      <c r="B65" s="14" t="s">
        <v>645</v>
      </c>
      <c r="C65" s="138">
        <v>255.58</v>
      </c>
      <c r="D65" s="138"/>
      <c r="E65" s="138"/>
      <c r="F65" s="138"/>
      <c r="G65" s="138">
        <v>255.58</v>
      </c>
      <c r="H65" s="138" t="s">
        <v>629</v>
      </c>
    </row>
    <row r="66" spans="1:8" x14ac:dyDescent="0.2">
      <c r="A66" s="164">
        <v>1129000001</v>
      </c>
      <c r="B66" s="14" t="s">
        <v>646</v>
      </c>
      <c r="D66" s="138">
        <v>1654808.6</v>
      </c>
      <c r="E66" s="138"/>
      <c r="F66" s="138"/>
      <c r="G66" s="138"/>
      <c r="H66" s="138" t="s">
        <v>676</v>
      </c>
    </row>
    <row r="67" spans="1:8" x14ac:dyDescent="0.2">
      <c r="A67" s="164">
        <v>1129000001</v>
      </c>
      <c r="B67" s="14" t="s">
        <v>647</v>
      </c>
      <c r="C67" s="138">
        <v>3864</v>
      </c>
      <c r="D67" s="138"/>
      <c r="E67" s="138"/>
      <c r="F67" s="138"/>
      <c r="G67" s="138">
        <v>3864</v>
      </c>
      <c r="H67" s="138" t="s">
        <v>629</v>
      </c>
    </row>
    <row r="68" spans="1:8" x14ac:dyDescent="0.2">
      <c r="A68" s="164">
        <v>1129000001</v>
      </c>
      <c r="B68" s="14" t="s">
        <v>648</v>
      </c>
      <c r="C68" s="138">
        <v>17470.830000000002</v>
      </c>
      <c r="D68" s="138"/>
      <c r="E68" s="138"/>
      <c r="F68" s="138"/>
      <c r="G68" s="138">
        <v>17470.830000000002</v>
      </c>
      <c r="H68" s="138" t="s">
        <v>629</v>
      </c>
    </row>
    <row r="69" spans="1:8" x14ac:dyDescent="0.2">
      <c r="A69" s="164">
        <v>1129000001</v>
      </c>
      <c r="B69" s="14" t="s">
        <v>649</v>
      </c>
      <c r="C69" s="138">
        <v>25797.5</v>
      </c>
      <c r="D69" s="138"/>
      <c r="E69" s="138"/>
      <c r="F69" s="138"/>
      <c r="G69" s="138">
        <v>25797.5</v>
      </c>
      <c r="H69" s="138" t="s">
        <v>629</v>
      </c>
    </row>
    <row r="70" spans="1:8" x14ac:dyDescent="0.2">
      <c r="A70" s="164">
        <v>1129000001</v>
      </c>
      <c r="B70" s="14" t="s">
        <v>650</v>
      </c>
      <c r="C70" s="138">
        <v>6877.62</v>
      </c>
      <c r="D70" s="138"/>
      <c r="E70" s="138"/>
      <c r="F70" s="138"/>
      <c r="G70" s="138">
        <v>6877.62</v>
      </c>
      <c r="H70" s="138" t="s">
        <v>629</v>
      </c>
    </row>
    <row r="71" spans="1:8" x14ac:dyDescent="0.2">
      <c r="A71" s="164">
        <v>1129000001</v>
      </c>
      <c r="B71" s="14" t="s">
        <v>603</v>
      </c>
      <c r="C71" s="138">
        <v>18006.93</v>
      </c>
      <c r="D71" s="138"/>
      <c r="E71" s="138"/>
      <c r="F71" s="138"/>
      <c r="G71" s="138">
        <v>18006.93</v>
      </c>
      <c r="H71" s="138" t="s">
        <v>629</v>
      </c>
    </row>
    <row r="72" spans="1:8" x14ac:dyDescent="0.2">
      <c r="A72" s="164">
        <v>1129000001</v>
      </c>
      <c r="B72" s="14" t="s">
        <v>651</v>
      </c>
      <c r="C72" s="138">
        <v>250059.28</v>
      </c>
      <c r="D72" s="138"/>
      <c r="E72" s="138"/>
      <c r="F72" s="138"/>
      <c r="G72" s="138">
        <v>250059.28</v>
      </c>
      <c r="H72" s="138" t="s">
        <v>629</v>
      </c>
    </row>
    <row r="73" spans="1:8" x14ac:dyDescent="0.2">
      <c r="A73" s="164">
        <v>1129000001</v>
      </c>
      <c r="B73" s="14" t="s">
        <v>652</v>
      </c>
      <c r="C73" s="138">
        <v>1245315.8700000001</v>
      </c>
      <c r="D73" s="138"/>
      <c r="E73" s="138"/>
      <c r="F73" s="138"/>
      <c r="G73" s="138">
        <v>1245315.8700000001</v>
      </c>
      <c r="H73" s="138" t="s">
        <v>629</v>
      </c>
    </row>
    <row r="74" spans="1:8" x14ac:dyDescent="0.2">
      <c r="A74" s="164">
        <v>1129000001</v>
      </c>
      <c r="B74" s="14" t="s">
        <v>653</v>
      </c>
      <c r="C74" s="138">
        <v>10871</v>
      </c>
      <c r="D74" s="138"/>
      <c r="E74" s="138"/>
      <c r="F74" s="138"/>
      <c r="G74" s="138">
        <v>10871</v>
      </c>
      <c r="H74" s="138" t="s">
        <v>629</v>
      </c>
    </row>
    <row r="75" spans="1:8" x14ac:dyDescent="0.2">
      <c r="A75" s="164">
        <v>1129000001</v>
      </c>
      <c r="B75" s="14" t="s">
        <v>654</v>
      </c>
      <c r="C75" s="138">
        <v>471466.63</v>
      </c>
      <c r="D75" s="138"/>
      <c r="E75" s="138"/>
      <c r="F75" s="138"/>
      <c r="G75" s="138">
        <v>471466.63</v>
      </c>
      <c r="H75" s="138" t="s">
        <v>629</v>
      </c>
    </row>
    <row r="76" spans="1:8" x14ac:dyDescent="0.2">
      <c r="A76" s="164">
        <v>1129000001</v>
      </c>
      <c r="B76" s="14" t="s">
        <v>655</v>
      </c>
      <c r="C76" s="138">
        <v>50600</v>
      </c>
      <c r="D76" s="138"/>
      <c r="E76" s="138"/>
      <c r="F76" s="138"/>
      <c r="G76" s="138">
        <v>50600</v>
      </c>
      <c r="H76" s="138" t="s">
        <v>629</v>
      </c>
    </row>
    <row r="77" spans="1:8" x14ac:dyDescent="0.2">
      <c r="A77" s="164">
        <v>1129000001</v>
      </c>
      <c r="B77" s="14" t="s">
        <v>656</v>
      </c>
      <c r="C77" s="138">
        <v>4000</v>
      </c>
      <c r="D77" s="138"/>
      <c r="E77" s="138"/>
      <c r="F77" s="138"/>
      <c r="G77" s="138">
        <v>4000</v>
      </c>
      <c r="H77" s="138" t="s">
        <v>629</v>
      </c>
    </row>
    <row r="78" spans="1:8" x14ac:dyDescent="0.2">
      <c r="A78" s="164">
        <v>1129000001</v>
      </c>
      <c r="B78" s="14" t="s">
        <v>657</v>
      </c>
      <c r="C78" s="138">
        <v>227650</v>
      </c>
      <c r="D78" s="138"/>
      <c r="E78" s="138"/>
      <c r="F78" s="138"/>
      <c r="G78" s="138">
        <v>227650</v>
      </c>
      <c r="H78" s="138" t="s">
        <v>629</v>
      </c>
    </row>
    <row r="79" spans="1:8" x14ac:dyDescent="0.2">
      <c r="A79" s="164">
        <v>1129000001</v>
      </c>
      <c r="B79" s="14" t="s">
        <v>658</v>
      </c>
      <c r="C79" s="138">
        <v>37500</v>
      </c>
      <c r="D79" s="138"/>
      <c r="E79" s="138"/>
      <c r="F79" s="138"/>
      <c r="G79" s="138">
        <v>37500</v>
      </c>
      <c r="H79" s="138" t="s">
        <v>629</v>
      </c>
    </row>
    <row r="80" spans="1:8" x14ac:dyDescent="0.2">
      <c r="A80" s="164">
        <v>1129000001</v>
      </c>
      <c r="B80" s="14" t="s">
        <v>659</v>
      </c>
      <c r="C80" s="138">
        <v>66167.14</v>
      </c>
      <c r="D80" s="138"/>
      <c r="E80" s="138"/>
      <c r="F80" s="138"/>
      <c r="G80" s="138">
        <v>66167.14</v>
      </c>
      <c r="H80" s="138" t="s">
        <v>629</v>
      </c>
    </row>
    <row r="81" spans="1:8" x14ac:dyDescent="0.2">
      <c r="A81" s="164">
        <v>1129000001</v>
      </c>
      <c r="B81" s="14" t="s">
        <v>660</v>
      </c>
      <c r="C81" s="138">
        <v>1050</v>
      </c>
      <c r="D81" s="138"/>
      <c r="E81" s="138"/>
      <c r="F81" s="138"/>
      <c r="G81" s="138">
        <v>1050</v>
      </c>
      <c r="H81" s="138" t="s">
        <v>629</v>
      </c>
    </row>
    <row r="82" spans="1:8" x14ac:dyDescent="0.2">
      <c r="A82" s="164">
        <v>1129000001</v>
      </c>
      <c r="B82" s="14" t="s">
        <v>661</v>
      </c>
      <c r="C82" s="138">
        <v>84670.56</v>
      </c>
      <c r="D82" s="138"/>
      <c r="E82" s="138"/>
      <c r="F82" s="138"/>
      <c r="G82" s="138">
        <v>84670.56</v>
      </c>
      <c r="H82" s="138" t="s">
        <v>629</v>
      </c>
    </row>
    <row r="83" spans="1:8" x14ac:dyDescent="0.2">
      <c r="A83" s="164">
        <v>1129000001</v>
      </c>
      <c r="B83" s="14" t="s">
        <v>662</v>
      </c>
      <c r="C83" s="138">
        <v>165068.35999999999</v>
      </c>
      <c r="D83" s="138"/>
      <c r="E83" s="138"/>
      <c r="F83" s="138"/>
      <c r="G83" s="138">
        <v>165068.35999999999</v>
      </c>
      <c r="H83" s="138" t="s">
        <v>629</v>
      </c>
    </row>
    <row r="84" spans="1:8" x14ac:dyDescent="0.2">
      <c r="A84" s="164">
        <v>1129000001</v>
      </c>
      <c r="B84" s="14" t="s">
        <v>663</v>
      </c>
      <c r="C84" s="138">
        <v>50521</v>
      </c>
      <c r="D84" s="138"/>
      <c r="E84" s="138"/>
      <c r="F84" s="138"/>
      <c r="G84" s="138">
        <v>50521</v>
      </c>
      <c r="H84" s="138" t="s">
        <v>629</v>
      </c>
    </row>
    <row r="85" spans="1:8" x14ac:dyDescent="0.2">
      <c r="A85" s="164">
        <v>1129000001</v>
      </c>
      <c r="B85" s="14" t="s">
        <v>664</v>
      </c>
      <c r="C85" s="138">
        <v>5994.08</v>
      </c>
      <c r="D85" s="138"/>
      <c r="E85" s="138"/>
      <c r="F85" s="138"/>
      <c r="G85" s="138">
        <v>5994.08</v>
      </c>
      <c r="H85" s="138" t="s">
        <v>629</v>
      </c>
    </row>
    <row r="86" spans="1:8" x14ac:dyDescent="0.2">
      <c r="A86" s="164">
        <v>1129000001</v>
      </c>
      <c r="B86" s="14" t="s">
        <v>665</v>
      </c>
      <c r="C86" s="138">
        <v>15978.86</v>
      </c>
      <c r="D86" s="138"/>
      <c r="E86" s="138"/>
      <c r="F86" s="138"/>
      <c r="G86" s="138">
        <v>15978.86</v>
      </c>
      <c r="H86" s="138" t="s">
        <v>629</v>
      </c>
    </row>
    <row r="87" spans="1:8" x14ac:dyDescent="0.2">
      <c r="A87" s="164">
        <v>1129000001</v>
      </c>
      <c r="B87" s="14" t="s">
        <v>666</v>
      </c>
      <c r="C87" s="138">
        <v>1176</v>
      </c>
      <c r="D87" s="138"/>
      <c r="E87" s="138"/>
      <c r="F87" s="138"/>
      <c r="G87" s="138">
        <v>1176</v>
      </c>
      <c r="H87" s="138" t="s">
        <v>629</v>
      </c>
    </row>
    <row r="88" spans="1:8" x14ac:dyDescent="0.2">
      <c r="A88" s="164">
        <v>1129000001</v>
      </c>
      <c r="B88" s="14" t="s">
        <v>667</v>
      </c>
      <c r="C88" s="138">
        <v>44000</v>
      </c>
      <c r="D88" s="138"/>
      <c r="E88" s="138"/>
      <c r="F88" s="138"/>
      <c r="G88" s="138">
        <v>44000</v>
      </c>
      <c r="H88" s="138" t="s">
        <v>629</v>
      </c>
    </row>
    <row r="89" spans="1:8" x14ac:dyDescent="0.2">
      <c r="A89" s="164">
        <v>1129000001</v>
      </c>
      <c r="B89" s="14" t="s">
        <v>668</v>
      </c>
      <c r="C89" s="138">
        <v>104000</v>
      </c>
      <c r="D89" s="138"/>
      <c r="E89" s="138"/>
      <c r="F89" s="138"/>
      <c r="G89" s="138">
        <v>104000</v>
      </c>
      <c r="H89" s="138" t="s">
        <v>629</v>
      </c>
    </row>
    <row r="90" spans="1:8" x14ac:dyDescent="0.2">
      <c r="A90" s="164">
        <v>1129000001</v>
      </c>
      <c r="B90" s="14" t="s">
        <v>669</v>
      </c>
      <c r="C90" s="138">
        <v>5809</v>
      </c>
      <c r="D90" s="138"/>
      <c r="E90" s="138"/>
      <c r="F90" s="138"/>
      <c r="G90" s="138">
        <v>5809</v>
      </c>
      <c r="H90" s="138" t="s">
        <v>629</v>
      </c>
    </row>
    <row r="91" spans="1:8" x14ac:dyDescent="0.2">
      <c r="A91" s="164">
        <v>1129000001</v>
      </c>
      <c r="B91" s="14" t="s">
        <v>670</v>
      </c>
      <c r="C91" s="138">
        <v>88400</v>
      </c>
      <c r="D91" s="138"/>
      <c r="E91" s="138"/>
      <c r="F91" s="138"/>
      <c r="G91" s="138">
        <v>88400</v>
      </c>
      <c r="H91" s="138" t="s">
        <v>629</v>
      </c>
    </row>
    <row r="92" spans="1:8" x14ac:dyDescent="0.2">
      <c r="A92" s="164">
        <v>1129000001</v>
      </c>
      <c r="B92" s="14" t="s">
        <v>671</v>
      </c>
      <c r="C92" s="138">
        <v>134724</v>
      </c>
      <c r="D92" s="138"/>
      <c r="E92" s="138"/>
      <c r="F92" s="138"/>
      <c r="G92" s="138">
        <v>134724</v>
      </c>
      <c r="H92" s="138" t="s">
        <v>629</v>
      </c>
    </row>
    <row r="93" spans="1:8" x14ac:dyDescent="0.2">
      <c r="A93" s="164">
        <v>1129000001</v>
      </c>
      <c r="B93" s="14" t="s">
        <v>672</v>
      </c>
      <c r="C93" s="138">
        <v>69000</v>
      </c>
      <c r="D93" s="138"/>
      <c r="E93" s="138"/>
      <c r="F93" s="138"/>
      <c r="G93" s="138">
        <v>69000</v>
      </c>
      <c r="H93" s="138" t="s">
        <v>629</v>
      </c>
    </row>
    <row r="94" spans="1:8" x14ac:dyDescent="0.2">
      <c r="A94" s="164">
        <v>1129000001</v>
      </c>
      <c r="B94" s="14" t="s">
        <v>673</v>
      </c>
      <c r="C94" s="138">
        <v>32400</v>
      </c>
      <c r="D94" s="138"/>
      <c r="E94" s="138"/>
      <c r="F94" s="138"/>
      <c r="G94" s="138">
        <v>32400</v>
      </c>
      <c r="H94" s="138" t="s">
        <v>629</v>
      </c>
    </row>
    <row r="95" spans="1:8" x14ac:dyDescent="0.2">
      <c r="A95" s="164">
        <v>1129000001</v>
      </c>
      <c r="B95" s="14" t="s">
        <v>674</v>
      </c>
      <c r="C95" s="138">
        <v>72705.039999999994</v>
      </c>
      <c r="D95" s="138"/>
      <c r="E95" s="138"/>
      <c r="F95" s="138"/>
      <c r="G95" s="138">
        <v>72705.039999999994</v>
      </c>
      <c r="H95" s="138" t="s">
        <v>629</v>
      </c>
    </row>
    <row r="96" spans="1:8" x14ac:dyDescent="0.2">
      <c r="A96" s="164">
        <v>1129000001</v>
      </c>
      <c r="B96" s="14" t="s">
        <v>675</v>
      </c>
      <c r="C96" s="138">
        <f>191039.12+11963.65</f>
        <v>203002.77</v>
      </c>
      <c r="D96" s="138"/>
      <c r="E96" s="138"/>
      <c r="F96" s="138"/>
      <c r="G96" s="138">
        <f>191039.12+11963.65</f>
        <v>203002.77</v>
      </c>
      <c r="H96" s="138" t="s">
        <v>629</v>
      </c>
    </row>
    <row r="97" spans="1:8" x14ac:dyDescent="0.2">
      <c r="A97" s="16">
        <v>1131</v>
      </c>
      <c r="B97" s="14" t="s">
        <v>129</v>
      </c>
      <c r="C97" s="138">
        <v>391063.26</v>
      </c>
      <c r="D97" s="138">
        <v>0</v>
      </c>
      <c r="E97" s="138">
        <v>0</v>
      </c>
      <c r="F97" s="138">
        <v>0</v>
      </c>
      <c r="G97" s="138">
        <v>391063.26</v>
      </c>
      <c r="H97" s="138"/>
    </row>
    <row r="98" spans="1:8" x14ac:dyDescent="0.2">
      <c r="A98" s="164">
        <v>1131000001</v>
      </c>
      <c r="B98" s="14" t="s">
        <v>677</v>
      </c>
      <c r="C98" s="138">
        <v>220400</v>
      </c>
      <c r="D98" s="138"/>
      <c r="E98" s="138"/>
      <c r="F98" s="138"/>
      <c r="G98" s="138">
        <v>220400</v>
      </c>
      <c r="H98" s="138" t="s">
        <v>680</v>
      </c>
    </row>
    <row r="99" spans="1:8" x14ac:dyDescent="0.2">
      <c r="A99" s="164">
        <v>1131000001</v>
      </c>
      <c r="B99" s="14" t="s">
        <v>678</v>
      </c>
      <c r="C99" s="138">
        <v>25663.26</v>
      </c>
      <c r="D99" s="138"/>
      <c r="E99" s="138"/>
      <c r="F99" s="138"/>
      <c r="G99" s="138">
        <v>25663.26</v>
      </c>
      <c r="H99" s="138" t="s">
        <v>680</v>
      </c>
    </row>
    <row r="100" spans="1:8" x14ac:dyDescent="0.2">
      <c r="A100" s="164">
        <v>1131000001</v>
      </c>
      <c r="B100" s="14" t="s">
        <v>679</v>
      </c>
      <c r="C100" s="138">
        <v>145000</v>
      </c>
      <c r="D100" s="138"/>
      <c r="E100" s="138"/>
      <c r="F100" s="138"/>
      <c r="G100" s="138">
        <v>145000</v>
      </c>
      <c r="H100" s="138" t="s">
        <v>680</v>
      </c>
    </row>
    <row r="101" spans="1:8" x14ac:dyDescent="0.2">
      <c r="A101" s="16">
        <v>1132</v>
      </c>
      <c r="B101" s="14" t="s">
        <v>130</v>
      </c>
      <c r="C101" s="138">
        <v>109784.14</v>
      </c>
      <c r="D101" s="138">
        <v>0</v>
      </c>
      <c r="E101" s="138">
        <v>0</v>
      </c>
      <c r="F101" s="138">
        <v>109784.14</v>
      </c>
      <c r="G101" s="138">
        <v>0</v>
      </c>
      <c r="H101" s="138"/>
    </row>
    <row r="102" spans="1:8" x14ac:dyDescent="0.2">
      <c r="A102" s="164">
        <v>1132000001</v>
      </c>
      <c r="B102" s="14" t="s">
        <v>681</v>
      </c>
      <c r="C102" s="138">
        <v>109784.14</v>
      </c>
      <c r="D102" s="138"/>
      <c r="E102" s="138"/>
      <c r="F102" s="138">
        <v>109784.14</v>
      </c>
      <c r="G102" s="138"/>
      <c r="H102" s="138" t="s">
        <v>680</v>
      </c>
    </row>
    <row r="103" spans="1:8" x14ac:dyDescent="0.2">
      <c r="A103" s="16">
        <v>1133</v>
      </c>
      <c r="B103" s="14" t="s">
        <v>131</v>
      </c>
      <c r="C103" s="138">
        <v>0</v>
      </c>
      <c r="D103" s="138">
        <v>0</v>
      </c>
      <c r="E103" s="138">
        <v>0</v>
      </c>
      <c r="F103" s="138">
        <v>0</v>
      </c>
      <c r="G103" s="138">
        <v>0</v>
      </c>
      <c r="H103" s="138"/>
    </row>
    <row r="104" spans="1:8" x14ac:dyDescent="0.2">
      <c r="A104" s="16">
        <v>1134</v>
      </c>
      <c r="B104" s="14" t="s">
        <v>132</v>
      </c>
      <c r="C104" s="138">
        <v>10904049.390000001</v>
      </c>
      <c r="D104" s="138">
        <v>0</v>
      </c>
      <c r="E104" s="138">
        <v>0</v>
      </c>
      <c r="F104" s="138">
        <v>10904049.390000001</v>
      </c>
      <c r="G104" s="138">
        <v>0</v>
      </c>
      <c r="H104" s="138"/>
    </row>
    <row r="105" spans="1:8" x14ac:dyDescent="0.2">
      <c r="A105" s="164">
        <v>1134000001</v>
      </c>
      <c r="B105" s="14" t="s">
        <v>682</v>
      </c>
      <c r="C105" s="138">
        <v>1788196.57</v>
      </c>
      <c r="D105" s="138"/>
      <c r="E105" s="138"/>
      <c r="F105" s="138">
        <v>1788196.57</v>
      </c>
      <c r="G105" s="138"/>
      <c r="H105" s="138" t="s">
        <v>700</v>
      </c>
    </row>
    <row r="106" spans="1:8" x14ac:dyDescent="0.2">
      <c r="A106" s="164">
        <v>1134000001</v>
      </c>
      <c r="B106" s="14" t="s">
        <v>683</v>
      </c>
      <c r="C106" s="138">
        <v>327872.86</v>
      </c>
      <c r="D106" s="138"/>
      <c r="E106" s="138"/>
      <c r="F106" s="138">
        <v>327872.86</v>
      </c>
      <c r="G106" s="138"/>
      <c r="H106" s="138" t="s">
        <v>700</v>
      </c>
    </row>
    <row r="107" spans="1:8" x14ac:dyDescent="0.2">
      <c r="A107" s="164">
        <v>1134000001</v>
      </c>
      <c r="B107" s="14" t="s">
        <v>684</v>
      </c>
      <c r="C107" s="138">
        <v>613274.4</v>
      </c>
      <c r="D107" s="138"/>
      <c r="E107" s="138"/>
      <c r="F107" s="138">
        <v>613274.4</v>
      </c>
      <c r="G107" s="138"/>
      <c r="H107" s="138" t="s">
        <v>700</v>
      </c>
    </row>
    <row r="108" spans="1:8" x14ac:dyDescent="0.2">
      <c r="A108" s="164">
        <v>1134000001</v>
      </c>
      <c r="B108" s="14" t="s">
        <v>685</v>
      </c>
      <c r="C108" s="138">
        <v>77496.06</v>
      </c>
      <c r="D108" s="138"/>
      <c r="E108" s="138"/>
      <c r="F108" s="138">
        <v>77496.06</v>
      </c>
      <c r="G108" s="138"/>
      <c r="H108" s="138" t="s">
        <v>700</v>
      </c>
    </row>
    <row r="109" spans="1:8" x14ac:dyDescent="0.2">
      <c r="A109" s="164">
        <v>1134000001</v>
      </c>
      <c r="B109" s="14" t="s">
        <v>686</v>
      </c>
      <c r="C109" s="138">
        <v>95138.11</v>
      </c>
      <c r="D109" s="138"/>
      <c r="E109" s="138"/>
      <c r="F109" s="138">
        <v>95138.11</v>
      </c>
      <c r="G109" s="138"/>
      <c r="H109" s="138" t="s">
        <v>700</v>
      </c>
    </row>
    <row r="110" spans="1:8" x14ac:dyDescent="0.2">
      <c r="A110" s="164">
        <v>1134000001</v>
      </c>
      <c r="B110" s="14" t="s">
        <v>687</v>
      </c>
      <c r="C110" s="138">
        <v>206796.82</v>
      </c>
      <c r="D110" s="138"/>
      <c r="E110" s="138"/>
      <c r="F110" s="138">
        <v>206796.82</v>
      </c>
      <c r="G110" s="138"/>
      <c r="H110" s="138" t="s">
        <v>700</v>
      </c>
    </row>
    <row r="111" spans="1:8" x14ac:dyDescent="0.2">
      <c r="A111" s="164">
        <v>1134000001</v>
      </c>
      <c r="B111" s="14" t="s">
        <v>688</v>
      </c>
      <c r="C111" s="138">
        <v>206667.69</v>
      </c>
      <c r="D111" s="138"/>
      <c r="E111" s="138"/>
      <c r="F111" s="138">
        <v>206667.69</v>
      </c>
      <c r="G111" s="138"/>
      <c r="H111" s="138" t="s">
        <v>700</v>
      </c>
    </row>
    <row r="112" spans="1:8" x14ac:dyDescent="0.2">
      <c r="A112" s="164">
        <v>1134000001</v>
      </c>
      <c r="B112" s="14" t="s">
        <v>689</v>
      </c>
      <c r="C112" s="138">
        <v>444641.89</v>
      </c>
      <c r="D112" s="138"/>
      <c r="E112" s="138"/>
      <c r="F112" s="138">
        <v>444641.89</v>
      </c>
      <c r="G112" s="138"/>
      <c r="H112" s="138" t="s">
        <v>700</v>
      </c>
    </row>
    <row r="113" spans="1:8" x14ac:dyDescent="0.2">
      <c r="A113" s="164">
        <v>1134000001</v>
      </c>
      <c r="B113" s="14" t="s">
        <v>690</v>
      </c>
      <c r="C113" s="138">
        <v>12724.7</v>
      </c>
      <c r="D113" s="138"/>
      <c r="E113" s="138"/>
      <c r="F113" s="138">
        <v>12724.7</v>
      </c>
      <c r="G113" s="138"/>
      <c r="H113" s="138" t="s">
        <v>700</v>
      </c>
    </row>
    <row r="114" spans="1:8" x14ac:dyDescent="0.2">
      <c r="A114" s="164">
        <v>1134000001</v>
      </c>
      <c r="B114" s="14" t="s">
        <v>691</v>
      </c>
      <c r="C114" s="138">
        <v>256493.79</v>
      </c>
      <c r="D114" s="138"/>
      <c r="E114" s="138"/>
      <c r="F114" s="138">
        <v>256493.79</v>
      </c>
      <c r="G114" s="138"/>
      <c r="H114" s="138" t="s">
        <v>700</v>
      </c>
    </row>
    <row r="115" spans="1:8" x14ac:dyDescent="0.2">
      <c r="A115" s="164">
        <v>1134000001</v>
      </c>
      <c r="B115" s="14" t="s">
        <v>692</v>
      </c>
      <c r="C115" s="138">
        <v>707709.14</v>
      </c>
      <c r="D115" s="138"/>
      <c r="E115" s="138"/>
      <c r="F115" s="138">
        <v>707709.14</v>
      </c>
      <c r="G115" s="138"/>
      <c r="H115" s="138" t="s">
        <v>700</v>
      </c>
    </row>
    <row r="116" spans="1:8" x14ac:dyDescent="0.2">
      <c r="A116" s="164">
        <v>1134000001</v>
      </c>
      <c r="B116" s="14" t="s">
        <v>693</v>
      </c>
      <c r="C116" s="138">
        <v>1043026.79</v>
      </c>
      <c r="D116" s="138"/>
      <c r="E116" s="138"/>
      <c r="F116" s="138">
        <v>1043026.79</v>
      </c>
      <c r="G116" s="138"/>
      <c r="H116" s="138" t="s">
        <v>700</v>
      </c>
    </row>
    <row r="117" spans="1:8" x14ac:dyDescent="0.2">
      <c r="A117" s="164">
        <v>1134000001</v>
      </c>
      <c r="B117" s="14" t="s">
        <v>694</v>
      </c>
      <c r="C117" s="138">
        <v>248692.04</v>
      </c>
      <c r="D117" s="138"/>
      <c r="E117" s="138"/>
      <c r="F117" s="138">
        <v>248692.04</v>
      </c>
      <c r="G117" s="138"/>
      <c r="H117" s="138" t="s">
        <v>700</v>
      </c>
    </row>
    <row r="118" spans="1:8" x14ac:dyDescent="0.2">
      <c r="A118" s="164">
        <v>1134000001</v>
      </c>
      <c r="B118" s="14" t="s">
        <v>695</v>
      </c>
      <c r="C118" s="138">
        <v>852536.59</v>
      </c>
      <c r="D118" s="138"/>
      <c r="E118" s="138"/>
      <c r="F118" s="138">
        <v>852536.59</v>
      </c>
      <c r="G118" s="138"/>
      <c r="H118" s="138" t="s">
        <v>700</v>
      </c>
    </row>
    <row r="119" spans="1:8" x14ac:dyDescent="0.2">
      <c r="A119" s="164">
        <v>1134000001</v>
      </c>
      <c r="B119" s="14" t="s">
        <v>696</v>
      </c>
      <c r="C119" s="138">
        <v>419803.72</v>
      </c>
      <c r="D119" s="138"/>
      <c r="E119" s="138"/>
      <c r="F119" s="138">
        <v>419803.72</v>
      </c>
      <c r="G119" s="138"/>
      <c r="H119" s="138" t="s">
        <v>700</v>
      </c>
    </row>
    <row r="120" spans="1:8" x14ac:dyDescent="0.2">
      <c r="A120" s="164">
        <v>1134000001</v>
      </c>
      <c r="B120" s="14" t="s">
        <v>697</v>
      </c>
      <c r="C120" s="138">
        <v>2485022.5099999998</v>
      </c>
      <c r="D120" s="138"/>
      <c r="E120" s="138"/>
      <c r="F120" s="138">
        <v>2485022.5099999998</v>
      </c>
      <c r="G120" s="138"/>
      <c r="H120" s="138" t="s">
        <v>700</v>
      </c>
    </row>
    <row r="121" spans="1:8" x14ac:dyDescent="0.2">
      <c r="A121" s="164">
        <v>1134000001</v>
      </c>
      <c r="B121" s="14" t="s">
        <v>698</v>
      </c>
      <c r="C121" s="138">
        <v>427560.04</v>
      </c>
      <c r="D121" s="138"/>
      <c r="E121" s="138"/>
      <c r="F121" s="138">
        <v>427560.04</v>
      </c>
      <c r="G121" s="138"/>
      <c r="H121" s="138" t="s">
        <v>700</v>
      </c>
    </row>
    <row r="122" spans="1:8" x14ac:dyDescent="0.2">
      <c r="A122" s="164">
        <v>1134000001</v>
      </c>
      <c r="B122" s="14" t="s">
        <v>699</v>
      </c>
      <c r="C122" s="138">
        <v>690395.67</v>
      </c>
      <c r="D122" s="138"/>
      <c r="E122" s="138"/>
      <c r="F122" s="138">
        <v>690395.67</v>
      </c>
      <c r="G122" s="138"/>
      <c r="H122" s="138" t="s">
        <v>700</v>
      </c>
    </row>
    <row r="123" spans="1:8" x14ac:dyDescent="0.2">
      <c r="A123" s="16">
        <v>1139</v>
      </c>
      <c r="B123" s="14" t="s">
        <v>133</v>
      </c>
      <c r="C123" s="138">
        <v>0</v>
      </c>
      <c r="D123" s="138">
        <v>0</v>
      </c>
      <c r="E123" s="138">
        <v>0</v>
      </c>
      <c r="F123" s="138">
        <v>0</v>
      </c>
      <c r="G123" s="138">
        <v>0</v>
      </c>
      <c r="H123" s="138"/>
    </row>
    <row r="125" spans="1:8" x14ac:dyDescent="0.2">
      <c r="A125" s="13" t="s">
        <v>483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92</v>
      </c>
      <c r="E126" s="15" t="s">
        <v>91</v>
      </c>
      <c r="F126" s="15" t="s">
        <v>134</v>
      </c>
      <c r="G126" s="15" t="s">
        <v>94</v>
      </c>
      <c r="H126" s="15"/>
    </row>
    <row r="127" spans="1:8" x14ac:dyDescent="0.2">
      <c r="A127" s="16">
        <v>1140</v>
      </c>
      <c r="B127" s="14" t="s">
        <v>135</v>
      </c>
      <c r="C127" s="138">
        <f>SUM(C128:C132)</f>
        <v>0</v>
      </c>
      <c r="E127" s="14" t="str">
        <f>IF(OR(C127&lt;&gt;0, C128&lt;&gt;0, C129&lt;&gt;0, C130&lt;&gt;0, C131&lt;&gt;0, C132&lt;&gt;0), "", "SIN INFORMACIÓN QUE REVELAR")</f>
        <v>SIN INFORMACIÓN QUE REVELAR</v>
      </c>
    </row>
    <row r="128" spans="1:8" x14ac:dyDescent="0.2">
      <c r="A128" s="16">
        <v>1141</v>
      </c>
      <c r="B128" s="14" t="s">
        <v>136</v>
      </c>
      <c r="C128" s="138">
        <v>0</v>
      </c>
    </row>
    <row r="129" spans="1:8" x14ac:dyDescent="0.2">
      <c r="A129" s="16">
        <v>1142</v>
      </c>
      <c r="B129" s="14" t="s">
        <v>137</v>
      </c>
      <c r="C129" s="138">
        <v>0</v>
      </c>
    </row>
    <row r="130" spans="1:8" x14ac:dyDescent="0.2">
      <c r="A130" s="16">
        <v>1143</v>
      </c>
      <c r="B130" s="14" t="s">
        <v>138</v>
      </c>
      <c r="C130" s="138">
        <v>0</v>
      </c>
    </row>
    <row r="131" spans="1:8" x14ac:dyDescent="0.2">
      <c r="A131" s="16">
        <v>1144</v>
      </c>
      <c r="B131" s="14" t="s">
        <v>139</v>
      </c>
      <c r="C131" s="138">
        <v>0</v>
      </c>
    </row>
    <row r="132" spans="1:8" x14ac:dyDescent="0.2">
      <c r="A132" s="16">
        <v>1145</v>
      </c>
      <c r="B132" s="14" t="s">
        <v>140</v>
      </c>
      <c r="C132" s="138">
        <v>0</v>
      </c>
    </row>
    <row r="134" spans="1:8" x14ac:dyDescent="0.2">
      <c r="A134" s="13" t="s">
        <v>141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15" t="s">
        <v>85</v>
      </c>
      <c r="B135" s="15" t="s">
        <v>82</v>
      </c>
      <c r="C135" s="15" t="s">
        <v>83</v>
      </c>
      <c r="D135" s="15" t="s">
        <v>90</v>
      </c>
      <c r="E135" s="15" t="s">
        <v>93</v>
      </c>
      <c r="F135" s="15" t="s">
        <v>142</v>
      </c>
      <c r="G135" s="15"/>
      <c r="H135" s="15"/>
    </row>
    <row r="136" spans="1:8" x14ac:dyDescent="0.2">
      <c r="A136" s="16">
        <v>1150</v>
      </c>
      <c r="B136" s="14" t="s">
        <v>143</v>
      </c>
      <c r="C136" s="138">
        <f>C137</f>
        <v>3998</v>
      </c>
      <c r="E136" s="14" t="str">
        <f>+IF(OR(C136&lt;&gt;0,C137&lt;&gt;0),"","SIN INFORMACIÓN QUE REVELAR")</f>
        <v/>
      </c>
    </row>
    <row r="137" spans="1:8" x14ac:dyDescent="0.2">
      <c r="A137" s="16">
        <v>1151</v>
      </c>
      <c r="B137" s="14" t="s">
        <v>144</v>
      </c>
      <c r="C137" s="138">
        <v>3998</v>
      </c>
    </row>
    <row r="139" spans="1:8" x14ac:dyDescent="0.2">
      <c r="A139" s="13" t="s">
        <v>95</v>
      </c>
      <c r="B139" s="13"/>
      <c r="C139" s="13"/>
      <c r="D139" s="13"/>
      <c r="E139" s="13"/>
      <c r="F139" s="13"/>
      <c r="G139" s="13"/>
      <c r="H139" s="13"/>
    </row>
    <row r="140" spans="1:8" x14ac:dyDescent="0.2">
      <c r="A140" s="15" t="s">
        <v>85</v>
      </c>
      <c r="B140" s="15" t="s">
        <v>82</v>
      </c>
      <c r="C140" s="15" t="s">
        <v>83</v>
      </c>
      <c r="D140" s="15" t="s">
        <v>84</v>
      </c>
      <c r="E140" s="15" t="s">
        <v>126</v>
      </c>
      <c r="F140" s="15"/>
      <c r="G140" s="15"/>
      <c r="H140" s="15"/>
    </row>
    <row r="141" spans="1:8" x14ac:dyDescent="0.2">
      <c r="A141" s="16">
        <v>1213</v>
      </c>
      <c r="B141" s="14" t="s">
        <v>145</v>
      </c>
      <c r="C141" s="138">
        <v>0</v>
      </c>
      <c r="E141" s="14" t="str">
        <f>IF(OR(C141&lt;&gt;0),"","SIN INFORMACIÓN QUE REVELAR")</f>
        <v>SIN INFORMACIÓN QUE REVELAR</v>
      </c>
    </row>
    <row r="143" spans="1:8" x14ac:dyDescent="0.2">
      <c r="A143" s="13" t="s">
        <v>96</v>
      </c>
      <c r="B143" s="13"/>
      <c r="C143" s="13"/>
      <c r="D143" s="13"/>
      <c r="E143" s="13"/>
      <c r="F143" s="13"/>
      <c r="G143" s="13"/>
      <c r="H143" s="13"/>
    </row>
    <row r="144" spans="1:8" x14ac:dyDescent="0.2">
      <c r="A144" s="15" t="s">
        <v>85</v>
      </c>
      <c r="B144" s="15" t="s">
        <v>82</v>
      </c>
      <c r="C144" s="15" t="s">
        <v>83</v>
      </c>
      <c r="D144" s="15"/>
      <c r="E144" s="15"/>
      <c r="F144" s="15"/>
      <c r="G144" s="15"/>
      <c r="H144" s="15"/>
    </row>
    <row r="145" spans="1:10" x14ac:dyDescent="0.2">
      <c r="A145" s="16">
        <v>1211</v>
      </c>
      <c r="B145" s="14" t="s">
        <v>119</v>
      </c>
      <c r="C145" s="138">
        <v>0</v>
      </c>
      <c r="E145" s="14" t="str">
        <f>+IF(OR(C145&lt;&gt;0,C146&lt;&gt;0,C147&lt;&gt;0),"","SIN INFORMACIÓN QUE REVELAR")</f>
        <v>SIN INFORMACIÓN QUE REVELAR</v>
      </c>
    </row>
    <row r="146" spans="1:10" x14ac:dyDescent="0.2">
      <c r="A146" s="16">
        <v>1212</v>
      </c>
      <c r="B146" s="14" t="s">
        <v>553</v>
      </c>
      <c r="C146" s="138">
        <v>0</v>
      </c>
    </row>
    <row r="147" spans="1:10" x14ac:dyDescent="0.2">
      <c r="A147" s="16">
        <v>1214</v>
      </c>
      <c r="B147" s="14" t="s">
        <v>146</v>
      </c>
      <c r="C147" s="138">
        <v>0</v>
      </c>
    </row>
    <row r="148" spans="1:10" x14ac:dyDescent="0.2">
      <c r="C148" s="133"/>
    </row>
    <row r="149" spans="1:10" x14ac:dyDescent="0.2">
      <c r="A149" s="13" t="s">
        <v>100</v>
      </c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">
      <c r="A150" s="15" t="s">
        <v>85</v>
      </c>
      <c r="B150" s="15" t="s">
        <v>82</v>
      </c>
      <c r="C150" s="15" t="s">
        <v>83</v>
      </c>
      <c r="D150" s="15" t="s">
        <v>97</v>
      </c>
      <c r="E150" s="15" t="s">
        <v>98</v>
      </c>
      <c r="F150" s="15" t="s">
        <v>554</v>
      </c>
      <c r="G150" s="15" t="s">
        <v>555</v>
      </c>
      <c r="H150" s="15" t="s">
        <v>99</v>
      </c>
      <c r="I150" s="15" t="s">
        <v>556</v>
      </c>
      <c r="J150" s="15" t="s">
        <v>126</v>
      </c>
    </row>
    <row r="151" spans="1:10" x14ac:dyDescent="0.2">
      <c r="A151" s="16">
        <v>1230</v>
      </c>
      <c r="B151" s="14" t="s">
        <v>148</v>
      </c>
      <c r="C151" s="138">
        <f>SUM(C152:C158)</f>
        <v>3201128741.7599993</v>
      </c>
      <c r="D151" s="138">
        <f>SUM(D152:D158)</f>
        <v>4012571.05</v>
      </c>
      <c r="E151" s="138">
        <f>SUM(E152:E158)</f>
        <v>30550320.539999999</v>
      </c>
      <c r="F151" s="14" t="str">
        <f>+IF(OR(C151&lt;&gt;0,C152&lt;&gt;0,C153&lt;&gt;0,C154&lt;&gt;0,C155&lt;&gt;0,C156&lt;&gt;0,C157&lt;&gt;0,C158&lt;&gt;0,C159&lt;&gt;0,C160&lt;&gt;0,C161&lt;&gt;0,C162&lt;&gt;0,C163&lt;&gt;0,C164&lt;&gt;0,C165&lt;&gt;0,C166&lt;&gt;0,C167&lt;&gt;0),"","SIN INFORMACIÓN QUE REVELAR")</f>
        <v/>
      </c>
    </row>
    <row r="152" spans="1:10" x14ac:dyDescent="0.2">
      <c r="A152" s="16">
        <v>1231</v>
      </c>
      <c r="B152" s="14" t="s">
        <v>149</v>
      </c>
      <c r="C152" s="138">
        <v>2756808480.7199998</v>
      </c>
      <c r="D152" s="139"/>
      <c r="E152" s="139"/>
      <c r="F152" s="14" t="s">
        <v>703</v>
      </c>
    </row>
    <row r="153" spans="1:10" x14ac:dyDescent="0.2">
      <c r="A153" s="16">
        <v>1232</v>
      </c>
      <c r="B153" s="14" t="s">
        <v>150</v>
      </c>
      <c r="C153" s="138">
        <v>0</v>
      </c>
      <c r="D153" s="138">
        <v>0</v>
      </c>
      <c r="E153" s="138">
        <v>0</v>
      </c>
    </row>
    <row r="154" spans="1:10" x14ac:dyDescent="0.2">
      <c r="A154" s="16">
        <v>1233</v>
      </c>
      <c r="B154" s="14" t="s">
        <v>151</v>
      </c>
      <c r="C154" s="138">
        <v>64322641.969999999</v>
      </c>
      <c r="D154" s="138">
        <v>3338873.13</v>
      </c>
      <c r="E154" s="138">
        <v>26600122.059999999</v>
      </c>
    </row>
    <row r="155" spans="1:10" x14ac:dyDescent="0.2">
      <c r="A155" s="16">
        <v>1234</v>
      </c>
      <c r="B155" s="14" t="s">
        <v>152</v>
      </c>
      <c r="C155" s="138">
        <v>0</v>
      </c>
      <c r="D155" s="138">
        <v>0</v>
      </c>
      <c r="E155" s="138">
        <v>0</v>
      </c>
    </row>
    <row r="156" spans="1:10" x14ac:dyDescent="0.2">
      <c r="A156" s="16">
        <v>1235</v>
      </c>
      <c r="B156" s="14" t="s">
        <v>153</v>
      </c>
      <c r="C156" s="138">
        <v>136887526.08000001</v>
      </c>
      <c r="D156" s="138">
        <v>0</v>
      </c>
      <c r="E156" s="138">
        <v>0</v>
      </c>
    </row>
    <row r="157" spans="1:10" x14ac:dyDescent="0.2">
      <c r="A157" s="16">
        <v>1236</v>
      </c>
      <c r="B157" s="14" t="s">
        <v>154</v>
      </c>
      <c r="C157" s="138">
        <v>221398687.37</v>
      </c>
      <c r="D157" s="138">
        <v>0</v>
      </c>
      <c r="E157" s="138">
        <v>0</v>
      </c>
    </row>
    <row r="158" spans="1:10" x14ac:dyDescent="0.2">
      <c r="A158" s="16">
        <v>1239</v>
      </c>
      <c r="B158" s="14" t="s">
        <v>155</v>
      </c>
      <c r="C158" s="138">
        <v>21711405.620000001</v>
      </c>
      <c r="D158" s="138">
        <v>673697.92</v>
      </c>
      <c r="E158" s="138">
        <v>3950198.48</v>
      </c>
    </row>
    <row r="159" spans="1:10" x14ac:dyDescent="0.2">
      <c r="A159" s="16">
        <v>1240</v>
      </c>
      <c r="B159" s="14" t="s">
        <v>156</v>
      </c>
      <c r="C159" s="138">
        <f>SUM(C160:C167)</f>
        <v>210886160.88999999</v>
      </c>
      <c r="D159" s="138">
        <f t="shared" ref="D159:E159" si="0">SUM(D160:D167)</f>
        <v>19616188.469999999</v>
      </c>
      <c r="E159" s="138">
        <f t="shared" si="0"/>
        <v>163856051</v>
      </c>
      <c r="F159" s="14" t="s">
        <v>701</v>
      </c>
      <c r="G159" s="166"/>
      <c r="H159" s="166"/>
    </row>
    <row r="160" spans="1:10" x14ac:dyDescent="0.2">
      <c r="A160" s="16">
        <v>1241</v>
      </c>
      <c r="B160" s="14" t="s">
        <v>157</v>
      </c>
      <c r="C160" s="138">
        <v>42705525.380000003</v>
      </c>
      <c r="D160" s="138">
        <v>1840854</v>
      </c>
      <c r="E160" s="138">
        <v>33885513.939999998</v>
      </c>
      <c r="F160" s="14" t="s">
        <v>701</v>
      </c>
      <c r="G160" s="166"/>
    </row>
    <row r="161" spans="1:9" x14ac:dyDescent="0.2">
      <c r="A161" s="16">
        <v>1242</v>
      </c>
      <c r="B161" s="14" t="s">
        <v>158</v>
      </c>
      <c r="C161" s="138">
        <v>7046965.1699999999</v>
      </c>
      <c r="D161" s="138">
        <v>760498.57</v>
      </c>
      <c r="E161" s="138">
        <v>5684280.46</v>
      </c>
      <c r="F161" s="14" t="s">
        <v>701</v>
      </c>
      <c r="G161" s="166"/>
    </row>
    <row r="162" spans="1:9" x14ac:dyDescent="0.2">
      <c r="A162" s="16">
        <v>1243</v>
      </c>
      <c r="B162" s="14" t="s">
        <v>159</v>
      </c>
      <c r="C162" s="138">
        <v>630673.31999999995</v>
      </c>
      <c r="D162" s="138">
        <v>56968.32</v>
      </c>
      <c r="E162" s="138">
        <v>287093.21999999997</v>
      </c>
      <c r="F162" s="14" t="s">
        <v>701</v>
      </c>
      <c r="G162" s="166"/>
    </row>
    <row r="163" spans="1:9" x14ac:dyDescent="0.2">
      <c r="A163" s="16">
        <v>1244</v>
      </c>
      <c r="B163" s="14" t="s">
        <v>160</v>
      </c>
      <c r="C163" s="138">
        <v>132041350.52</v>
      </c>
      <c r="D163" s="138">
        <v>15157898.140000001</v>
      </c>
      <c r="E163" s="138">
        <v>102225304.84999999</v>
      </c>
      <c r="F163" s="14" t="s">
        <v>701</v>
      </c>
      <c r="G163" s="166"/>
    </row>
    <row r="164" spans="1:9" x14ac:dyDescent="0.2">
      <c r="A164" s="16">
        <v>1245</v>
      </c>
      <c r="B164" s="14" t="s">
        <v>161</v>
      </c>
      <c r="C164" s="138">
        <v>1934809.63</v>
      </c>
      <c r="D164" s="138">
        <v>175558.97</v>
      </c>
      <c r="E164" s="138">
        <v>1069871.43</v>
      </c>
      <c r="F164" s="14" t="s">
        <v>701</v>
      </c>
      <c r="G164" s="166"/>
    </row>
    <row r="165" spans="1:9" x14ac:dyDescent="0.2">
      <c r="A165" s="16">
        <v>1246</v>
      </c>
      <c r="B165" s="14" t="s">
        <v>162</v>
      </c>
      <c r="C165" s="138">
        <v>25983098.18</v>
      </c>
      <c r="D165" s="138">
        <v>1624410.47</v>
      </c>
      <c r="E165" s="138">
        <v>20703987.100000001</v>
      </c>
      <c r="F165" s="14" t="s">
        <v>701</v>
      </c>
      <c r="G165" s="166"/>
    </row>
    <row r="166" spans="1:9" x14ac:dyDescent="0.2">
      <c r="A166" s="16">
        <v>1247</v>
      </c>
      <c r="B166" s="14" t="s">
        <v>163</v>
      </c>
      <c r="C166" s="138">
        <v>543738.68999999994</v>
      </c>
      <c r="D166" s="138">
        <v>0</v>
      </c>
      <c r="E166" s="138">
        <v>0</v>
      </c>
      <c r="F166" s="138"/>
    </row>
    <row r="167" spans="1:9" x14ac:dyDescent="0.2">
      <c r="A167" s="16">
        <v>1248</v>
      </c>
      <c r="B167" s="14" t="s">
        <v>164</v>
      </c>
      <c r="C167" s="138">
        <v>0</v>
      </c>
      <c r="D167" s="138">
        <v>0</v>
      </c>
      <c r="E167" s="138">
        <v>0</v>
      </c>
      <c r="F167" s="138"/>
      <c r="G167" s="138"/>
    </row>
    <row r="169" spans="1:9" x14ac:dyDescent="0.2">
      <c r="A169" s="13" t="s">
        <v>101</v>
      </c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5" t="s">
        <v>85</v>
      </c>
      <c r="B170" s="15" t="s">
        <v>82</v>
      </c>
      <c r="C170" s="15" t="s">
        <v>83</v>
      </c>
      <c r="D170" s="15" t="s">
        <v>102</v>
      </c>
      <c r="E170" s="15" t="s">
        <v>165</v>
      </c>
      <c r="F170" s="15" t="s">
        <v>557</v>
      </c>
      <c r="G170" s="15" t="s">
        <v>147</v>
      </c>
      <c r="H170" s="15" t="s">
        <v>99</v>
      </c>
      <c r="I170" s="15" t="s">
        <v>126</v>
      </c>
    </row>
    <row r="171" spans="1:9" x14ac:dyDescent="0.2">
      <c r="A171" s="16">
        <v>1250</v>
      </c>
      <c r="B171" s="14" t="s">
        <v>166</v>
      </c>
      <c r="C171" s="138">
        <f>SUM(C172:C176)</f>
        <v>5206793.5</v>
      </c>
      <c r="D171" s="138">
        <f>SUM(D172:D176)</f>
        <v>318653.46000000002</v>
      </c>
      <c r="E171" s="138">
        <f>SUM(E172:E176)</f>
        <v>4086302.69</v>
      </c>
      <c r="F171" s="14" t="str">
        <f>IF(OR(C171&lt;&gt;0,C172&lt;&gt;0,C173&lt;&gt;0,C174&lt;&gt;0,C175&lt;&gt;0,C176&lt;&gt;0,C177&lt;&gt;0,C178&lt;&gt;0,C179&lt;&gt;0,C180&lt;&gt;0,C181&lt;&gt;0,C182&lt;&gt;0,C183&lt;&gt;0),"","SIN INFORMACIÓN QUE REVELAR")</f>
        <v/>
      </c>
    </row>
    <row r="172" spans="1:9" x14ac:dyDescent="0.2">
      <c r="A172" s="16">
        <v>1251</v>
      </c>
      <c r="B172" s="14" t="s">
        <v>167</v>
      </c>
      <c r="C172" s="138">
        <v>5062170.6500000004</v>
      </c>
      <c r="D172" s="138">
        <v>314718.18</v>
      </c>
      <c r="E172" s="138">
        <v>3948056.75</v>
      </c>
    </row>
    <row r="173" spans="1:9" x14ac:dyDescent="0.2">
      <c r="A173" s="16">
        <v>1252</v>
      </c>
      <c r="B173" s="14" t="s">
        <v>168</v>
      </c>
      <c r="C173" s="138">
        <v>0</v>
      </c>
      <c r="D173" s="138">
        <v>0</v>
      </c>
      <c r="E173" s="138">
        <v>0</v>
      </c>
    </row>
    <row r="174" spans="1:9" x14ac:dyDescent="0.2">
      <c r="A174" s="16">
        <v>1253</v>
      </c>
      <c r="B174" s="14" t="s">
        <v>169</v>
      </c>
      <c r="C174" s="138">
        <v>0</v>
      </c>
      <c r="D174" s="138">
        <v>0</v>
      </c>
      <c r="E174" s="138">
        <v>0</v>
      </c>
    </row>
    <row r="175" spans="1:9" x14ac:dyDescent="0.2">
      <c r="A175" s="16">
        <v>1254</v>
      </c>
      <c r="B175" s="14" t="s">
        <v>170</v>
      </c>
      <c r="C175" s="138">
        <v>144622.85</v>
      </c>
      <c r="D175" s="138">
        <v>3935.28</v>
      </c>
      <c r="E175" s="138">
        <v>138245.94</v>
      </c>
    </row>
    <row r="176" spans="1:9" x14ac:dyDescent="0.2">
      <c r="A176" s="16">
        <v>1259</v>
      </c>
      <c r="B176" s="14" t="s">
        <v>171</v>
      </c>
      <c r="C176" s="138">
        <v>0</v>
      </c>
      <c r="D176" s="138">
        <v>0</v>
      </c>
      <c r="E176" s="138">
        <v>0</v>
      </c>
    </row>
    <row r="177" spans="1:8" x14ac:dyDescent="0.2">
      <c r="A177" s="16">
        <v>1270</v>
      </c>
      <c r="B177" s="14" t="s">
        <v>172</v>
      </c>
      <c r="C177" s="138">
        <f>SUM(C178:C183)</f>
        <v>96610</v>
      </c>
      <c r="D177" s="139"/>
      <c r="E177" s="139"/>
    </row>
    <row r="178" spans="1:8" x14ac:dyDescent="0.2">
      <c r="A178" s="16">
        <v>1271</v>
      </c>
      <c r="B178" s="14" t="s">
        <v>173</v>
      </c>
      <c r="C178" s="138">
        <v>96610</v>
      </c>
      <c r="D178" s="139"/>
      <c r="E178" s="139"/>
    </row>
    <row r="179" spans="1:8" x14ac:dyDescent="0.2">
      <c r="A179" s="16">
        <v>1272</v>
      </c>
      <c r="B179" s="14" t="s">
        <v>174</v>
      </c>
      <c r="C179" s="138">
        <v>0</v>
      </c>
      <c r="D179" s="139"/>
      <c r="E179" s="139"/>
    </row>
    <row r="180" spans="1:8" x14ac:dyDescent="0.2">
      <c r="A180" s="16">
        <v>1273</v>
      </c>
      <c r="B180" s="14" t="s">
        <v>175</v>
      </c>
      <c r="C180" s="138">
        <v>0</v>
      </c>
      <c r="D180" s="139"/>
      <c r="E180" s="139"/>
    </row>
    <row r="181" spans="1:8" x14ac:dyDescent="0.2">
      <c r="A181" s="16">
        <v>1274</v>
      </c>
      <c r="B181" s="14" t="s">
        <v>176</v>
      </c>
      <c r="C181" s="138">
        <v>0</v>
      </c>
      <c r="D181" s="139"/>
      <c r="E181" s="139"/>
    </row>
    <row r="182" spans="1:8" x14ac:dyDescent="0.2">
      <c r="A182" s="16">
        <v>1275</v>
      </c>
      <c r="B182" s="14" t="s">
        <v>177</v>
      </c>
      <c r="C182" s="138">
        <v>0</v>
      </c>
      <c r="D182" s="139"/>
      <c r="E182" s="139"/>
    </row>
    <row r="183" spans="1:8" x14ac:dyDescent="0.2">
      <c r="A183" s="16">
        <v>1279</v>
      </c>
      <c r="B183" s="14" t="s">
        <v>178</v>
      </c>
      <c r="C183" s="138">
        <v>0</v>
      </c>
      <c r="D183" s="139"/>
      <c r="E183" s="139"/>
    </row>
    <row r="185" spans="1:8" x14ac:dyDescent="0.2">
      <c r="A185" s="13" t="s">
        <v>103</v>
      </c>
      <c r="B185" s="13"/>
      <c r="C185" s="13"/>
      <c r="D185" s="13"/>
      <c r="E185" s="13"/>
      <c r="F185" s="13"/>
      <c r="G185" s="13"/>
      <c r="H185" s="13"/>
    </row>
    <row r="186" spans="1:8" x14ac:dyDescent="0.2">
      <c r="A186" s="15" t="s">
        <v>85</v>
      </c>
      <c r="B186" s="15" t="s">
        <v>82</v>
      </c>
      <c r="C186" s="15" t="s">
        <v>83</v>
      </c>
      <c r="D186" s="15" t="s">
        <v>179</v>
      </c>
      <c r="E186" s="15"/>
      <c r="F186" s="15"/>
      <c r="G186" s="15"/>
      <c r="H186" s="15"/>
    </row>
    <row r="187" spans="1:8" x14ac:dyDescent="0.2">
      <c r="A187" s="16">
        <v>1160</v>
      </c>
      <c r="B187" s="14" t="s">
        <v>180</v>
      </c>
      <c r="C187" s="138">
        <f>SUM(C188:C189)</f>
        <v>0</v>
      </c>
      <c r="E187" s="14" t="str">
        <f>IF(OR(C187&lt;&gt;0,C188&lt;&gt;0,C189&lt;&gt;0),"","SIN INFORMACIÓN QUE REVELAR")</f>
        <v>SIN INFORMACIÓN QUE REVELAR</v>
      </c>
    </row>
    <row r="188" spans="1:8" x14ac:dyDescent="0.2">
      <c r="A188" s="16">
        <v>1161</v>
      </c>
      <c r="B188" s="14" t="s">
        <v>181</v>
      </c>
      <c r="C188" s="138">
        <v>0</v>
      </c>
    </row>
    <row r="189" spans="1:8" x14ac:dyDescent="0.2">
      <c r="A189" s="16">
        <v>1162</v>
      </c>
      <c r="B189" s="14" t="s">
        <v>182</v>
      </c>
      <c r="C189" s="138">
        <v>0</v>
      </c>
    </row>
    <row r="190" spans="1:8" x14ac:dyDescent="0.2">
      <c r="C190" s="133"/>
    </row>
    <row r="191" spans="1:8" x14ac:dyDescent="0.2">
      <c r="A191" s="13" t="s">
        <v>558</v>
      </c>
      <c r="B191" s="13"/>
      <c r="C191" s="13"/>
      <c r="D191" s="13"/>
      <c r="E191" s="13"/>
      <c r="F191" s="13"/>
      <c r="G191" s="13"/>
      <c r="H191" s="13"/>
    </row>
    <row r="192" spans="1:8" x14ac:dyDescent="0.2">
      <c r="A192" s="15" t="s">
        <v>85</v>
      </c>
      <c r="B192" s="15" t="s">
        <v>82</v>
      </c>
      <c r="C192" s="15" t="s">
        <v>83</v>
      </c>
      <c r="D192" s="15" t="s">
        <v>126</v>
      </c>
      <c r="E192" s="15"/>
      <c r="F192" s="15"/>
      <c r="G192" s="15"/>
      <c r="H192" s="15"/>
    </row>
    <row r="193" spans="1:8" x14ac:dyDescent="0.2">
      <c r="A193" s="16">
        <v>1190</v>
      </c>
      <c r="B193" s="14" t="s">
        <v>491</v>
      </c>
      <c r="C193" s="138">
        <f>SUM(C194:C197)</f>
        <v>0</v>
      </c>
      <c r="E193" s="14" t="str">
        <f>IF(OR(C193&lt;&gt;0,C194&lt;&gt;0,C195&lt;&gt;0,C196&lt;&gt;0,C197&lt;&gt;0,C198&lt;&gt;0,C199&lt;&gt;0,C200&lt;&gt;0,C201&lt;&gt;0),"","SIN INFORMACIÓN QUE REVELAR")</f>
        <v/>
      </c>
    </row>
    <row r="194" spans="1:8" x14ac:dyDescent="0.2">
      <c r="A194" s="16">
        <v>1191</v>
      </c>
      <c r="B194" s="14" t="s">
        <v>484</v>
      </c>
      <c r="C194" s="138">
        <v>0</v>
      </c>
    </row>
    <row r="195" spans="1:8" x14ac:dyDescent="0.2">
      <c r="A195" s="16">
        <v>1192</v>
      </c>
      <c r="B195" s="14" t="s">
        <v>485</v>
      </c>
      <c r="C195" s="138">
        <v>0</v>
      </c>
    </row>
    <row r="196" spans="1:8" x14ac:dyDescent="0.2">
      <c r="A196" s="16">
        <v>1193</v>
      </c>
      <c r="B196" s="14" t="s">
        <v>486</v>
      </c>
      <c r="C196" s="138">
        <v>0</v>
      </c>
    </row>
    <row r="197" spans="1:8" x14ac:dyDescent="0.2">
      <c r="A197" s="16">
        <v>1194</v>
      </c>
      <c r="B197" s="14" t="s">
        <v>487</v>
      </c>
      <c r="C197" s="138">
        <v>0</v>
      </c>
    </row>
    <row r="198" spans="1:8" x14ac:dyDescent="0.2">
      <c r="A198" s="16">
        <v>1290</v>
      </c>
      <c r="B198" s="14" t="s">
        <v>183</v>
      </c>
      <c r="C198" s="138">
        <f>SUM(C199:C201)</f>
        <v>14616191.310000001</v>
      </c>
    </row>
    <row r="199" spans="1:8" x14ac:dyDescent="0.2">
      <c r="A199" s="16">
        <v>1291</v>
      </c>
      <c r="B199" s="14" t="s">
        <v>184</v>
      </c>
      <c r="C199" s="138">
        <v>0</v>
      </c>
    </row>
    <row r="200" spans="1:8" x14ac:dyDescent="0.2">
      <c r="A200" s="16">
        <v>1292</v>
      </c>
      <c r="B200" s="14" t="s">
        <v>185</v>
      </c>
      <c r="C200" s="138">
        <v>0</v>
      </c>
    </row>
    <row r="201" spans="1:8" x14ac:dyDescent="0.2">
      <c r="A201" s="16">
        <v>1293</v>
      </c>
      <c r="B201" s="14" t="s">
        <v>186</v>
      </c>
      <c r="C201" s="138">
        <v>14616191.310000001</v>
      </c>
    </row>
    <row r="202" spans="1:8" x14ac:dyDescent="0.2">
      <c r="C202" s="133"/>
    </row>
    <row r="203" spans="1:8" x14ac:dyDescent="0.2">
      <c r="A203" s="13" t="s">
        <v>104</v>
      </c>
      <c r="B203" s="13"/>
      <c r="C203" s="13"/>
      <c r="D203" s="13"/>
      <c r="E203" s="13"/>
      <c r="F203" s="13"/>
      <c r="G203" s="13"/>
      <c r="H203" s="13"/>
    </row>
    <row r="204" spans="1:8" x14ac:dyDescent="0.2">
      <c r="A204" s="15" t="s">
        <v>85</v>
      </c>
      <c r="B204" s="15" t="s">
        <v>82</v>
      </c>
      <c r="C204" s="15" t="s">
        <v>83</v>
      </c>
      <c r="D204" s="15" t="s">
        <v>122</v>
      </c>
      <c r="E204" s="15" t="s">
        <v>123</v>
      </c>
      <c r="F204" s="15" t="s">
        <v>124</v>
      </c>
      <c r="G204" s="15" t="s">
        <v>187</v>
      </c>
      <c r="H204" s="15" t="s">
        <v>577</v>
      </c>
    </row>
    <row r="205" spans="1:8" x14ac:dyDescent="0.2">
      <c r="A205" s="16">
        <v>2110</v>
      </c>
      <c r="B205" s="14" t="s">
        <v>188</v>
      </c>
      <c r="C205" s="138">
        <f>SUM(C206:C214)</f>
        <v>110098800.81999999</v>
      </c>
      <c r="D205" s="138">
        <f>SUM(D206:D214)</f>
        <v>110098800.81999999</v>
      </c>
      <c r="E205" s="138">
        <f>SUM(E206:E214)</f>
        <v>0</v>
      </c>
      <c r="F205" s="138">
        <f>SUM(F206:F214)</f>
        <v>0</v>
      </c>
      <c r="G205" s="138">
        <f>SUM(G206:G214)</f>
        <v>0</v>
      </c>
      <c r="H205" s="138" t="str">
        <f>IF(OR(C205&lt;&gt;0,C206&lt;&gt;0,C207&lt;&gt;0,C208&lt;&gt;0,C209&lt;&gt;0,C210&lt;&gt;0,C211&lt;&gt;0,C212&lt;&gt;0,C213&lt;&gt;0,C214&lt;&gt;0,C215&lt;&gt;0,C216&lt;&gt;0,C217&lt;&gt;0,C218&lt;&gt;0),"","SIN INFORMACIÓN QUE REVELAR")</f>
        <v/>
      </c>
    </row>
    <row r="206" spans="1:8" x14ac:dyDescent="0.2">
      <c r="A206" s="16">
        <v>2111</v>
      </c>
      <c r="B206" s="14" t="s">
        <v>189</v>
      </c>
      <c r="C206" s="138">
        <v>21759820.43</v>
      </c>
      <c r="D206" s="138">
        <f>C206</f>
        <v>21759820.43</v>
      </c>
      <c r="E206" s="138">
        <v>0</v>
      </c>
      <c r="F206" s="138">
        <v>0</v>
      </c>
      <c r="G206" s="138">
        <v>0</v>
      </c>
      <c r="H206" s="138"/>
    </row>
    <row r="207" spans="1:8" x14ac:dyDescent="0.2">
      <c r="A207" s="16">
        <v>2112</v>
      </c>
      <c r="B207" s="14" t="s">
        <v>190</v>
      </c>
      <c r="C207" s="138">
        <v>28898703.41</v>
      </c>
      <c r="D207" s="138">
        <f t="shared" ref="D207:D214" si="1">C207</f>
        <v>28898703.41</v>
      </c>
      <c r="E207" s="138">
        <v>0</v>
      </c>
      <c r="F207" s="138">
        <v>0</v>
      </c>
      <c r="G207" s="138">
        <v>0</v>
      </c>
      <c r="H207" s="138"/>
    </row>
    <row r="208" spans="1:8" x14ac:dyDescent="0.2">
      <c r="A208" s="16">
        <v>2113</v>
      </c>
      <c r="B208" s="14" t="s">
        <v>191</v>
      </c>
      <c r="C208" s="138">
        <v>23357364.890000001</v>
      </c>
      <c r="D208" s="138">
        <f t="shared" si="1"/>
        <v>23357364.890000001</v>
      </c>
      <c r="E208" s="138">
        <v>0</v>
      </c>
      <c r="F208" s="138">
        <v>0</v>
      </c>
      <c r="G208" s="138">
        <v>0</v>
      </c>
      <c r="H208" s="138"/>
    </row>
    <row r="209" spans="1:8" x14ac:dyDescent="0.2">
      <c r="A209" s="16">
        <v>2114</v>
      </c>
      <c r="B209" s="14" t="s">
        <v>192</v>
      </c>
      <c r="C209" s="138">
        <v>0</v>
      </c>
      <c r="D209" s="138">
        <f t="shared" si="1"/>
        <v>0</v>
      </c>
      <c r="E209" s="138">
        <v>0</v>
      </c>
      <c r="F209" s="138">
        <v>0</v>
      </c>
      <c r="G209" s="138">
        <v>0</v>
      </c>
      <c r="H209" s="138"/>
    </row>
    <row r="210" spans="1:8" x14ac:dyDescent="0.2">
      <c r="A210" s="16">
        <v>2115</v>
      </c>
      <c r="B210" s="14" t="s">
        <v>193</v>
      </c>
      <c r="C210" s="138">
        <v>11367622.91</v>
      </c>
      <c r="D210" s="138">
        <f t="shared" si="1"/>
        <v>11367622.91</v>
      </c>
      <c r="E210" s="138">
        <v>0</v>
      </c>
      <c r="F210" s="138">
        <v>0</v>
      </c>
      <c r="G210" s="138">
        <v>0</v>
      </c>
      <c r="H210" s="138"/>
    </row>
    <row r="211" spans="1:8" x14ac:dyDescent="0.2">
      <c r="A211" s="16">
        <v>2116</v>
      </c>
      <c r="B211" s="14" t="s">
        <v>194</v>
      </c>
      <c r="C211" s="138">
        <v>0</v>
      </c>
      <c r="D211" s="138">
        <f t="shared" si="1"/>
        <v>0</v>
      </c>
      <c r="E211" s="138">
        <v>0</v>
      </c>
      <c r="F211" s="138">
        <v>0</v>
      </c>
      <c r="G211" s="138">
        <v>0</v>
      </c>
      <c r="H211" s="138"/>
    </row>
    <row r="212" spans="1:8" x14ac:dyDescent="0.2">
      <c r="A212" s="16">
        <v>2117</v>
      </c>
      <c r="B212" s="14" t="s">
        <v>195</v>
      </c>
      <c r="C212" s="138">
        <v>19776747.890000001</v>
      </c>
      <c r="D212" s="138">
        <f t="shared" si="1"/>
        <v>19776747.890000001</v>
      </c>
      <c r="E212" s="138">
        <v>0</v>
      </c>
      <c r="F212" s="138">
        <v>0</v>
      </c>
      <c r="G212" s="138">
        <v>0</v>
      </c>
      <c r="H212" s="138"/>
    </row>
    <row r="213" spans="1:8" x14ac:dyDescent="0.2">
      <c r="A213" s="16">
        <v>2118</v>
      </c>
      <c r="B213" s="14" t="s">
        <v>196</v>
      </c>
      <c r="C213" s="138">
        <v>2331556.0499999998</v>
      </c>
      <c r="D213" s="138">
        <f t="shared" si="1"/>
        <v>2331556.0499999998</v>
      </c>
      <c r="E213" s="138">
        <v>0</v>
      </c>
      <c r="F213" s="138">
        <v>0</v>
      </c>
      <c r="G213" s="138">
        <v>0</v>
      </c>
      <c r="H213" s="138"/>
    </row>
    <row r="214" spans="1:8" x14ac:dyDescent="0.2">
      <c r="A214" s="16">
        <v>2119</v>
      </c>
      <c r="B214" s="14" t="s">
        <v>197</v>
      </c>
      <c r="C214" s="138">
        <v>2606985.2400000002</v>
      </c>
      <c r="D214" s="138">
        <f t="shared" si="1"/>
        <v>2606985.2400000002</v>
      </c>
      <c r="E214" s="138">
        <v>0</v>
      </c>
      <c r="F214" s="138">
        <v>0</v>
      </c>
      <c r="G214" s="138">
        <v>0</v>
      </c>
      <c r="H214" s="138"/>
    </row>
    <row r="215" spans="1:8" x14ac:dyDescent="0.2">
      <c r="A215" s="16">
        <v>2120</v>
      </c>
      <c r="B215" s="14" t="s">
        <v>198</v>
      </c>
      <c r="C215" s="138">
        <f>SUM(C216:C218)</f>
        <v>0</v>
      </c>
      <c r="D215" s="138">
        <f t="shared" ref="D215:G215" si="2">SUM(D216:D218)</f>
        <v>0</v>
      </c>
      <c r="E215" s="138">
        <f t="shared" si="2"/>
        <v>0</v>
      </c>
      <c r="F215" s="138">
        <f t="shared" si="2"/>
        <v>0</v>
      </c>
      <c r="G215" s="138">
        <f t="shared" si="2"/>
        <v>0</v>
      </c>
      <c r="H215" s="138"/>
    </row>
    <row r="216" spans="1:8" x14ac:dyDescent="0.2">
      <c r="A216" s="16">
        <v>2121</v>
      </c>
      <c r="B216" s="14" t="s">
        <v>199</v>
      </c>
      <c r="C216" s="138">
        <v>0</v>
      </c>
      <c r="D216" s="138">
        <f>C216</f>
        <v>0</v>
      </c>
      <c r="E216" s="138">
        <v>0</v>
      </c>
      <c r="F216" s="138">
        <v>0</v>
      </c>
      <c r="G216" s="138">
        <v>0</v>
      </c>
      <c r="H216" s="138"/>
    </row>
    <row r="217" spans="1:8" x14ac:dyDescent="0.2">
      <c r="A217" s="16">
        <v>2122</v>
      </c>
      <c r="B217" s="14" t="s">
        <v>200</v>
      </c>
      <c r="C217" s="138">
        <v>0</v>
      </c>
      <c r="D217" s="138">
        <f t="shared" ref="D217:D218" si="3">C217</f>
        <v>0</v>
      </c>
      <c r="E217" s="138">
        <v>0</v>
      </c>
      <c r="F217" s="138">
        <v>0</v>
      </c>
      <c r="G217" s="138">
        <v>0</v>
      </c>
      <c r="H217" s="138"/>
    </row>
    <row r="218" spans="1:8" x14ac:dyDescent="0.2">
      <c r="A218" s="16">
        <v>2129</v>
      </c>
      <c r="B218" s="14" t="s">
        <v>201</v>
      </c>
      <c r="C218" s="138">
        <v>0</v>
      </c>
      <c r="D218" s="138">
        <f t="shared" si="3"/>
        <v>0</v>
      </c>
      <c r="E218" s="138">
        <v>0</v>
      </c>
      <c r="F218" s="138">
        <v>0</v>
      </c>
      <c r="G218" s="138">
        <v>0</v>
      </c>
      <c r="H218" s="138"/>
    </row>
    <row r="220" spans="1:8" x14ac:dyDescent="0.2">
      <c r="A220" s="13" t="s">
        <v>105</v>
      </c>
      <c r="B220" s="13"/>
      <c r="C220" s="13"/>
      <c r="D220" s="13"/>
      <c r="E220" s="13"/>
      <c r="F220" s="13"/>
      <c r="G220" s="13"/>
      <c r="H220" s="13"/>
    </row>
    <row r="221" spans="1:8" x14ac:dyDescent="0.2">
      <c r="A221" s="15" t="s">
        <v>85</v>
      </c>
      <c r="B221" s="15" t="s">
        <v>82</v>
      </c>
      <c r="C221" s="15" t="s">
        <v>83</v>
      </c>
      <c r="D221" s="15" t="s">
        <v>86</v>
      </c>
      <c r="E221" s="15" t="s">
        <v>126</v>
      </c>
      <c r="F221" s="15"/>
      <c r="G221" s="15"/>
      <c r="H221" s="15"/>
    </row>
    <row r="222" spans="1:8" x14ac:dyDescent="0.2">
      <c r="A222" s="16">
        <v>2160</v>
      </c>
      <c r="B222" s="14" t="s">
        <v>202</v>
      </c>
      <c r="C222" s="138">
        <f>SUM(C223:C228)</f>
        <v>698013</v>
      </c>
      <c r="E222" s="14" t="str">
        <f>IF(OR(C222&lt;&gt;0,C223&lt;&gt;0,C224&lt;&gt;0,C225&lt;&gt;0,C226&lt;&gt;0,C227&lt;&gt;0,C228&lt;&gt;0,C229&lt;&gt;0,C230&lt;&gt;0,C231&lt;&gt;0,C232&lt;&gt;0,C233&lt;&gt;0,C234&lt;&gt;0,C235&lt;&gt;0),"","SIN INFORMACIÓN QUE REVELAR")</f>
        <v/>
      </c>
    </row>
    <row r="223" spans="1:8" x14ac:dyDescent="0.2">
      <c r="A223" s="16">
        <v>2161</v>
      </c>
      <c r="B223" s="14" t="s">
        <v>203</v>
      </c>
      <c r="C223" s="138">
        <v>698013</v>
      </c>
    </row>
    <row r="224" spans="1:8" x14ac:dyDescent="0.2">
      <c r="A224" s="16">
        <v>2162</v>
      </c>
      <c r="B224" s="14" t="s">
        <v>204</v>
      </c>
      <c r="C224" s="138">
        <v>0</v>
      </c>
    </row>
    <row r="225" spans="1:8" x14ac:dyDescent="0.2">
      <c r="A225" s="16">
        <v>2163</v>
      </c>
      <c r="B225" s="14" t="s">
        <v>205</v>
      </c>
      <c r="C225" s="138">
        <v>0</v>
      </c>
    </row>
    <row r="226" spans="1:8" x14ac:dyDescent="0.2">
      <c r="A226" s="16">
        <v>2164</v>
      </c>
      <c r="B226" s="14" t="s">
        <v>206</v>
      </c>
      <c r="C226" s="138">
        <v>0</v>
      </c>
    </row>
    <row r="227" spans="1:8" x14ac:dyDescent="0.2">
      <c r="A227" s="16">
        <v>2165</v>
      </c>
      <c r="B227" s="14" t="s">
        <v>207</v>
      </c>
      <c r="C227" s="138">
        <v>0</v>
      </c>
    </row>
    <row r="228" spans="1:8" x14ac:dyDescent="0.2">
      <c r="A228" s="16">
        <v>2166</v>
      </c>
      <c r="B228" s="14" t="s">
        <v>208</v>
      </c>
      <c r="C228" s="138">
        <v>0</v>
      </c>
    </row>
    <row r="229" spans="1:8" x14ac:dyDescent="0.2">
      <c r="A229" s="16">
        <v>2250</v>
      </c>
      <c r="B229" s="14" t="s">
        <v>209</v>
      </c>
      <c r="C229" s="138">
        <f>SUM(C230:C235)</f>
        <v>0</v>
      </c>
    </row>
    <row r="230" spans="1:8" x14ac:dyDescent="0.2">
      <c r="A230" s="16">
        <v>2251</v>
      </c>
      <c r="B230" s="14" t="s">
        <v>210</v>
      </c>
      <c r="C230" s="138">
        <v>0</v>
      </c>
    </row>
    <row r="231" spans="1:8" x14ac:dyDescent="0.2">
      <c r="A231" s="16">
        <v>2252</v>
      </c>
      <c r="B231" s="14" t="s">
        <v>211</v>
      </c>
      <c r="C231" s="138">
        <v>0</v>
      </c>
    </row>
    <row r="232" spans="1:8" x14ac:dyDescent="0.2">
      <c r="A232" s="16">
        <v>2253</v>
      </c>
      <c r="B232" s="14" t="s">
        <v>212</v>
      </c>
      <c r="C232" s="138">
        <v>0</v>
      </c>
    </row>
    <row r="233" spans="1:8" x14ac:dyDescent="0.2">
      <c r="A233" s="16">
        <v>2254</v>
      </c>
      <c r="B233" s="14" t="s">
        <v>213</v>
      </c>
      <c r="C233" s="138">
        <v>0</v>
      </c>
    </row>
    <row r="234" spans="1:8" x14ac:dyDescent="0.2">
      <c r="A234" s="16">
        <v>2255</v>
      </c>
      <c r="B234" s="14" t="s">
        <v>214</v>
      </c>
      <c r="C234" s="138">
        <v>0</v>
      </c>
    </row>
    <row r="235" spans="1:8" x14ac:dyDescent="0.2">
      <c r="A235" s="16">
        <v>2256</v>
      </c>
      <c r="B235" s="14" t="s">
        <v>215</v>
      </c>
      <c r="C235" s="138">
        <v>0</v>
      </c>
    </row>
    <row r="237" spans="1:8" x14ac:dyDescent="0.2">
      <c r="A237" s="13" t="s">
        <v>559</v>
      </c>
      <c r="B237" s="13"/>
      <c r="C237" s="13"/>
      <c r="D237" s="13"/>
      <c r="E237" s="13"/>
      <c r="F237" s="13"/>
      <c r="G237" s="13"/>
      <c r="H237" s="13"/>
    </row>
    <row r="238" spans="1:8" x14ac:dyDescent="0.2">
      <c r="A238" s="17" t="s">
        <v>85</v>
      </c>
      <c r="B238" s="17" t="s">
        <v>82</v>
      </c>
      <c r="C238" s="17" t="s">
        <v>83</v>
      </c>
      <c r="D238" s="17" t="s">
        <v>86</v>
      </c>
      <c r="E238" s="17" t="s">
        <v>126</v>
      </c>
      <c r="F238" s="17"/>
      <c r="G238" s="17"/>
      <c r="H238" s="17"/>
    </row>
    <row r="239" spans="1:8" x14ac:dyDescent="0.2">
      <c r="A239" s="16">
        <v>2150</v>
      </c>
      <c r="B239" s="14" t="s">
        <v>560</v>
      </c>
      <c r="C239" s="138">
        <f>SUM(C240:C242)</f>
        <v>0</v>
      </c>
      <c r="E239" s="14" t="str">
        <f>IF(OR(C239&lt;&gt;0,C240&lt;&gt;0,C241&lt;&gt;0,C242&lt;&gt;0,C243&lt;&gt;0,C244&lt;&gt;0,C245&lt;&gt;0,C246&lt;&gt;0),"","SIN INFORMACIÓN QUE REVELAR")</f>
        <v>SIN INFORMACIÓN QUE REVELAR</v>
      </c>
    </row>
    <row r="240" spans="1:8" x14ac:dyDescent="0.2">
      <c r="A240" s="16">
        <v>2151</v>
      </c>
      <c r="B240" s="14" t="s">
        <v>561</v>
      </c>
      <c r="C240" s="138">
        <v>0</v>
      </c>
    </row>
    <row r="241" spans="1:5" x14ac:dyDescent="0.2">
      <c r="A241" s="16">
        <v>2152</v>
      </c>
      <c r="B241" s="14" t="s">
        <v>562</v>
      </c>
      <c r="C241" s="138">
        <v>0</v>
      </c>
    </row>
    <row r="242" spans="1:5" x14ac:dyDescent="0.2">
      <c r="A242" s="16">
        <v>2159</v>
      </c>
      <c r="B242" s="14" t="s">
        <v>216</v>
      </c>
      <c r="C242" s="138">
        <v>0</v>
      </c>
    </row>
    <row r="243" spans="1:5" x14ac:dyDescent="0.2">
      <c r="A243" s="16">
        <v>2240</v>
      </c>
      <c r="B243" s="14" t="s">
        <v>218</v>
      </c>
      <c r="C243" s="138">
        <f>SUM(C244:C246)</f>
        <v>0</v>
      </c>
    </row>
    <row r="244" spans="1:5" x14ac:dyDescent="0.2">
      <c r="A244" s="16">
        <v>2241</v>
      </c>
      <c r="B244" s="14" t="s">
        <v>219</v>
      </c>
      <c r="C244" s="138">
        <v>0</v>
      </c>
    </row>
    <row r="245" spans="1:5" x14ac:dyDescent="0.2">
      <c r="A245" s="16">
        <v>2242</v>
      </c>
      <c r="B245" s="14" t="s">
        <v>220</v>
      </c>
      <c r="C245" s="138">
        <v>0</v>
      </c>
    </row>
    <row r="246" spans="1:5" x14ac:dyDescent="0.2">
      <c r="A246" s="16">
        <v>2249</v>
      </c>
      <c r="B246" s="14" t="s">
        <v>221</v>
      </c>
      <c r="C246" s="138">
        <v>0</v>
      </c>
    </row>
    <row r="248" spans="1:5" x14ac:dyDescent="0.2">
      <c r="A248" s="104" t="s">
        <v>563</v>
      </c>
      <c r="B248" s="104"/>
      <c r="C248" s="104"/>
      <c r="D248" s="104"/>
      <c r="E248" s="104"/>
    </row>
    <row r="249" spans="1:5" x14ac:dyDescent="0.2">
      <c r="A249" s="105" t="s">
        <v>85</v>
      </c>
      <c r="B249" s="105" t="s">
        <v>82</v>
      </c>
      <c r="C249" s="105" t="s">
        <v>83</v>
      </c>
      <c r="D249" s="106" t="s">
        <v>86</v>
      </c>
      <c r="E249" s="106" t="s">
        <v>126</v>
      </c>
    </row>
    <row r="250" spans="1:5" x14ac:dyDescent="0.2">
      <c r="A250" s="107">
        <v>2170</v>
      </c>
      <c r="B250" s="108" t="s">
        <v>564</v>
      </c>
      <c r="C250" s="140">
        <f>SUM(C251:C253)</f>
        <v>0</v>
      </c>
      <c r="D250" s="108"/>
      <c r="E250" s="108" t="str">
        <f>IF(OR(C250&lt;&gt;0,C251&lt;&gt;0,C252&lt;&gt;0,C253&lt;&gt;0,C254&lt;&gt;0,C255&lt;&gt;0,C256&lt;&gt;0,C257&lt;&gt;0,C258&lt;&gt;0),"","SIN INFORMACIÓN QUE REVELAR")</f>
        <v>SIN INFORMACIÓN QUE REVELAR</v>
      </c>
    </row>
    <row r="251" spans="1:5" x14ac:dyDescent="0.2">
      <c r="A251" s="107">
        <v>2171</v>
      </c>
      <c r="B251" s="108" t="s">
        <v>565</v>
      </c>
      <c r="C251" s="140">
        <v>0</v>
      </c>
      <c r="D251" s="108"/>
      <c r="E251" s="108"/>
    </row>
    <row r="252" spans="1:5" x14ac:dyDescent="0.2">
      <c r="A252" s="107">
        <v>2172</v>
      </c>
      <c r="B252" s="108" t="s">
        <v>566</v>
      </c>
      <c r="C252" s="140">
        <v>0</v>
      </c>
      <c r="D252" s="108"/>
      <c r="E252" s="108"/>
    </row>
    <row r="253" spans="1:5" x14ac:dyDescent="0.2">
      <c r="A253" s="107">
        <v>2179</v>
      </c>
      <c r="B253" s="108" t="s">
        <v>567</v>
      </c>
      <c r="C253" s="140">
        <v>0</v>
      </c>
      <c r="D253" s="108"/>
      <c r="E253" s="108"/>
    </row>
    <row r="254" spans="1:5" x14ac:dyDescent="0.2">
      <c r="A254" s="107">
        <v>2260</v>
      </c>
      <c r="B254" s="108" t="s">
        <v>568</v>
      </c>
      <c r="C254" s="140">
        <f>SUM(C255:C258)</f>
        <v>0</v>
      </c>
      <c r="D254" s="108"/>
      <c r="E254" s="108"/>
    </row>
    <row r="255" spans="1:5" x14ac:dyDescent="0.2">
      <c r="A255" s="107">
        <v>2261</v>
      </c>
      <c r="B255" s="108" t="s">
        <v>569</v>
      </c>
      <c r="C255" s="140">
        <v>0</v>
      </c>
      <c r="D255" s="108"/>
    </row>
    <row r="256" spans="1:5" x14ac:dyDescent="0.2">
      <c r="A256" s="107">
        <v>2262</v>
      </c>
      <c r="B256" s="108" t="s">
        <v>570</v>
      </c>
      <c r="C256" s="140">
        <v>0</v>
      </c>
      <c r="D256" s="108"/>
      <c r="E256" s="108"/>
    </row>
    <row r="257" spans="1:5" x14ac:dyDescent="0.2">
      <c r="A257" s="107">
        <v>2263</v>
      </c>
      <c r="B257" s="108" t="s">
        <v>571</v>
      </c>
      <c r="C257" s="140">
        <v>0</v>
      </c>
      <c r="D257" s="108"/>
      <c r="E257" s="108"/>
    </row>
    <row r="258" spans="1:5" x14ac:dyDescent="0.2">
      <c r="A258" s="107">
        <v>2269</v>
      </c>
      <c r="B258" s="108" t="s">
        <v>572</v>
      </c>
      <c r="C258" s="140">
        <v>0</v>
      </c>
      <c r="D258" s="108"/>
      <c r="E258" s="108"/>
    </row>
    <row r="259" spans="1:5" x14ac:dyDescent="0.2">
      <c r="A259" s="108"/>
      <c r="B259" s="108"/>
      <c r="C259" s="108"/>
      <c r="D259" s="108"/>
      <c r="E259" s="108"/>
    </row>
    <row r="260" spans="1:5" x14ac:dyDescent="0.2">
      <c r="A260" s="104" t="s">
        <v>573</v>
      </c>
      <c r="B260" s="104"/>
      <c r="C260" s="104"/>
      <c r="D260" s="104"/>
      <c r="E260" s="104"/>
    </row>
    <row r="261" spans="1:5" x14ac:dyDescent="0.2">
      <c r="A261" s="105" t="s">
        <v>85</v>
      </c>
      <c r="B261" s="105" t="s">
        <v>82</v>
      </c>
      <c r="C261" s="105" t="s">
        <v>83</v>
      </c>
      <c r="D261" s="106" t="s">
        <v>86</v>
      </c>
      <c r="E261" s="106" t="s">
        <v>126</v>
      </c>
    </row>
    <row r="262" spans="1:5" x14ac:dyDescent="0.2">
      <c r="A262" s="107">
        <v>2190</v>
      </c>
      <c r="B262" s="108" t="s">
        <v>574</v>
      </c>
      <c r="C262" s="140">
        <f>SUM(C263:C265)</f>
        <v>5955213.8300000001</v>
      </c>
      <c r="D262" s="108"/>
      <c r="E262" s="108" t="str">
        <f>IF(OR(C262&lt;&gt;0,C263&lt;&gt;0,C264&lt;&gt;0,C265&lt;&gt;0),"","SIN INFORMACIÓN QUE REVELAR")</f>
        <v/>
      </c>
    </row>
    <row r="263" spans="1:5" x14ac:dyDescent="0.2">
      <c r="A263" s="107">
        <v>2191</v>
      </c>
      <c r="B263" s="108" t="s">
        <v>575</v>
      </c>
      <c r="C263" s="140">
        <v>5954787.1200000001</v>
      </c>
      <c r="D263" s="108"/>
      <c r="E263" s="108"/>
    </row>
    <row r="264" spans="1:5" x14ac:dyDescent="0.2">
      <c r="A264" s="107">
        <v>2192</v>
      </c>
      <c r="B264" s="108" t="s">
        <v>576</v>
      </c>
      <c r="C264" s="140">
        <v>0</v>
      </c>
      <c r="D264" s="108"/>
    </row>
    <row r="265" spans="1:5" x14ac:dyDescent="0.2">
      <c r="A265" s="107">
        <v>2199</v>
      </c>
      <c r="B265" s="108" t="s">
        <v>217</v>
      </c>
      <c r="C265" s="140">
        <v>426.71</v>
      </c>
      <c r="D265" s="108"/>
      <c r="E265" s="108"/>
    </row>
    <row r="266" spans="1:5" x14ac:dyDescent="0.2">
      <c r="A266" s="108"/>
      <c r="B266" s="108"/>
      <c r="C266" s="134"/>
      <c r="D266" s="108"/>
      <c r="E266" s="108"/>
    </row>
    <row r="267" spans="1:5" x14ac:dyDescent="0.2">
      <c r="A267" s="108"/>
      <c r="B267" s="108"/>
      <c r="C267" s="108"/>
      <c r="D267" s="108"/>
      <c r="E267" s="108"/>
    </row>
    <row r="268" spans="1:5" x14ac:dyDescent="0.2">
      <c r="A268" s="108"/>
      <c r="B268" s="108" t="s">
        <v>517</v>
      </c>
      <c r="C268" s="108"/>
      <c r="D268" s="108"/>
      <c r="E268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1" sqref="E2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8" t="s">
        <v>595</v>
      </c>
      <c r="B1" s="178"/>
      <c r="C1" s="178"/>
      <c r="D1" s="20" t="s">
        <v>497</v>
      </c>
      <c r="E1" s="21">
        <v>2025</v>
      </c>
    </row>
    <row r="2" spans="1:5" ht="18.95" customHeight="1" x14ac:dyDescent="0.2">
      <c r="A2" s="178" t="s">
        <v>503</v>
      </c>
      <c r="B2" s="178"/>
      <c r="C2" s="178"/>
      <c r="D2" s="20" t="s">
        <v>498</v>
      </c>
      <c r="E2" s="21" t="s">
        <v>500</v>
      </c>
    </row>
    <row r="3" spans="1:5" ht="18.95" customHeight="1" x14ac:dyDescent="0.2">
      <c r="A3" s="178" t="s">
        <v>596</v>
      </c>
      <c r="B3" s="178"/>
      <c r="C3" s="178"/>
      <c r="D3" s="20" t="s">
        <v>499</v>
      </c>
      <c r="E3" s="21">
        <v>4</v>
      </c>
    </row>
    <row r="4" spans="1:5" ht="18.95" customHeight="1" x14ac:dyDescent="0.2">
      <c r="A4" s="178" t="s">
        <v>515</v>
      </c>
      <c r="B4" s="178"/>
      <c r="C4" s="17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3923963.31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142382636.65000001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2819823217.1799998</v>
      </c>
    </row>
    <row r="17" spans="1:5" x14ac:dyDescent="0.2">
      <c r="A17" s="26">
        <v>3230</v>
      </c>
      <c r="B17" s="22" t="s">
        <v>388</v>
      </c>
      <c r="C17" s="27">
        <f>SUM(C18:C21)</f>
        <v>296328820.05000001</v>
      </c>
    </row>
    <row r="18" spans="1:5" x14ac:dyDescent="0.2">
      <c r="A18" s="26">
        <v>3231</v>
      </c>
      <c r="B18" s="22" t="s">
        <v>389</v>
      </c>
      <c r="C18" s="27">
        <v>296328820.05000001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50265465.109999999</v>
      </c>
    </row>
    <row r="23" spans="1:5" x14ac:dyDescent="0.2">
      <c r="A23" s="26">
        <v>3241</v>
      </c>
      <c r="B23" s="22" t="s">
        <v>394</v>
      </c>
      <c r="C23" s="27">
        <v>50265465.109999999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zoomScaleNormal="100" workbookViewId="0">
      <selection activeCell="G144" sqref="G14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8" t="s">
        <v>595</v>
      </c>
      <c r="B1" s="178"/>
      <c r="C1" s="178"/>
      <c r="D1" s="20" t="s">
        <v>497</v>
      </c>
      <c r="E1" s="21">
        <v>2025</v>
      </c>
    </row>
    <row r="2" spans="1:5" s="28" customFormat="1" ht="18.95" customHeight="1" x14ac:dyDescent="0.25">
      <c r="A2" s="178" t="s">
        <v>504</v>
      </c>
      <c r="B2" s="178"/>
      <c r="C2" s="178"/>
      <c r="D2" s="20" t="s">
        <v>498</v>
      </c>
      <c r="E2" s="21" t="s">
        <v>500</v>
      </c>
    </row>
    <row r="3" spans="1:5" s="28" customFormat="1" ht="18.95" customHeight="1" x14ac:dyDescent="0.25">
      <c r="A3" s="178" t="s">
        <v>596</v>
      </c>
      <c r="B3" s="178"/>
      <c r="C3" s="178"/>
      <c r="D3" s="20" t="s">
        <v>499</v>
      </c>
      <c r="E3" s="21">
        <v>4</v>
      </c>
    </row>
    <row r="4" spans="1:5" s="28" customFormat="1" ht="18.95" customHeight="1" x14ac:dyDescent="0.25">
      <c r="A4" s="178" t="s">
        <v>515</v>
      </c>
      <c r="B4" s="178"/>
      <c r="C4" s="17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8"/>
    </row>
    <row r="8" spans="1:5" x14ac:dyDescent="0.2">
      <c r="A8" s="25" t="s">
        <v>85</v>
      </c>
      <c r="B8" s="25" t="s">
        <v>82</v>
      </c>
      <c r="C8" s="80">
        <v>2025</v>
      </c>
      <c r="D8" s="80">
        <v>2024</v>
      </c>
      <c r="E8" s="129"/>
    </row>
    <row r="9" spans="1:5" x14ac:dyDescent="0.2">
      <c r="A9" s="26">
        <v>1111</v>
      </c>
      <c r="B9" s="22" t="s">
        <v>400</v>
      </c>
      <c r="C9" s="27">
        <v>293283.27</v>
      </c>
      <c r="D9" s="27">
        <v>314381.56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154932768.38999999</v>
      </c>
      <c r="D10" s="27">
        <v>118315566.51000001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3868696.02</v>
      </c>
      <c r="D14" s="27">
        <v>456559.35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1">
        <f>SUM(C9:C15)</f>
        <v>159094747.68000001</v>
      </c>
      <c r="D16" s="141">
        <f>SUM(D9:D15)</f>
        <v>119086507.42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148</v>
      </c>
      <c r="C21" s="141">
        <f>SUM(C22:C28)</f>
        <v>120033290.75</v>
      </c>
      <c r="D21" s="141">
        <f>SUM(D22:D28)</f>
        <v>264791060.06999999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103031525.93000001</v>
      </c>
      <c r="D26" s="27">
        <v>200392706.75999999</v>
      </c>
    </row>
    <row r="27" spans="1:5" x14ac:dyDescent="0.2">
      <c r="A27" s="26">
        <v>1236</v>
      </c>
      <c r="B27" s="22" t="s">
        <v>154</v>
      </c>
      <c r="C27" s="27">
        <v>17001764.82</v>
      </c>
      <c r="D27" s="27">
        <v>64398353.310000002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1">
        <f>SUM(C30:C37)</f>
        <v>556374.32000000007</v>
      </c>
      <c r="D29" s="141">
        <f>SUM(D30:D37)</f>
        <v>25942883.879999999</v>
      </c>
    </row>
    <row r="30" spans="1:5" x14ac:dyDescent="0.2">
      <c r="A30" s="26">
        <v>1241</v>
      </c>
      <c r="B30" s="22" t="s">
        <v>157</v>
      </c>
      <c r="C30" s="27">
        <v>448649.09</v>
      </c>
      <c r="D30" s="27">
        <v>1116681.0900000001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368117.88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313038.92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23752129.989999998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107725.23</v>
      </c>
      <c r="D35" s="27">
        <v>392916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166</v>
      </c>
      <c r="C38" s="142">
        <f>SUM(C39:C43)</f>
        <v>0</v>
      </c>
      <c r="D38" s="142">
        <f>SUM(D39:D43)</f>
        <v>407583.39</v>
      </c>
    </row>
    <row r="39" spans="1:5" x14ac:dyDescent="0.2">
      <c r="A39" s="111">
        <v>1251</v>
      </c>
      <c r="B39" s="112" t="s">
        <v>167</v>
      </c>
      <c r="C39" s="143">
        <v>0</v>
      </c>
      <c r="D39" s="143">
        <v>407583.39</v>
      </c>
    </row>
    <row r="40" spans="1:5" x14ac:dyDescent="0.2">
      <c r="A40" s="111">
        <v>1252</v>
      </c>
      <c r="B40" s="112" t="s">
        <v>168</v>
      </c>
      <c r="C40" s="143">
        <v>0</v>
      </c>
      <c r="D40" s="143">
        <v>0</v>
      </c>
    </row>
    <row r="41" spans="1:5" x14ac:dyDescent="0.2">
      <c r="A41" s="111">
        <v>1253</v>
      </c>
      <c r="B41" s="112" t="s">
        <v>169</v>
      </c>
      <c r="C41" s="143">
        <v>0</v>
      </c>
      <c r="D41" s="143">
        <v>0</v>
      </c>
    </row>
    <row r="42" spans="1:5" x14ac:dyDescent="0.2">
      <c r="A42" s="111">
        <v>1254</v>
      </c>
      <c r="B42" s="112" t="s">
        <v>170</v>
      </c>
      <c r="C42" s="143">
        <v>0</v>
      </c>
      <c r="D42" s="143">
        <v>0</v>
      </c>
    </row>
    <row r="43" spans="1:5" x14ac:dyDescent="0.2">
      <c r="A43" s="111">
        <v>1259</v>
      </c>
      <c r="B43" s="112" t="s">
        <v>171</v>
      </c>
      <c r="C43" s="143">
        <v>0</v>
      </c>
      <c r="D43" s="143">
        <v>0</v>
      </c>
    </row>
    <row r="44" spans="1:5" x14ac:dyDescent="0.2">
      <c r="B44" s="81" t="s">
        <v>519</v>
      </c>
      <c r="C44" s="141">
        <f>C21+C29+C38</f>
        <v>120589665.06999999</v>
      </c>
      <c r="D44" s="141">
        <f>D21+D29+D38</f>
        <v>291141527.33999997</v>
      </c>
    </row>
    <row r="45" spans="1:5" x14ac:dyDescent="0.2">
      <c r="E45" s="127"/>
    </row>
    <row r="46" spans="1:5" x14ac:dyDescent="0.2">
      <c r="A46" s="24" t="s">
        <v>585</v>
      </c>
      <c r="B46" s="24"/>
      <c r="C46" s="24"/>
      <c r="D46" s="24"/>
      <c r="E46" s="128"/>
    </row>
    <row r="47" spans="1:5" x14ac:dyDescent="0.2">
      <c r="A47" s="25" t="s">
        <v>85</v>
      </c>
      <c r="B47" s="25" t="s">
        <v>82</v>
      </c>
      <c r="C47" s="80">
        <v>2025</v>
      </c>
      <c r="D47" s="80">
        <v>2024</v>
      </c>
      <c r="E47" s="129"/>
    </row>
    <row r="48" spans="1:5" x14ac:dyDescent="0.2">
      <c r="A48" s="33">
        <v>3210</v>
      </c>
      <c r="B48" s="34" t="s">
        <v>520</v>
      </c>
      <c r="C48" s="141">
        <v>142382636.65000001</v>
      </c>
      <c r="D48" s="141">
        <v>-153061325.63999999</v>
      </c>
      <c r="E48" s="127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1">
        <f>C54+C66+C94+C97+C50</f>
        <v>82779076.849999994</v>
      </c>
      <c r="D49" s="141">
        <f>D54+D66+D94+D97+D50</f>
        <v>111419543.00999999</v>
      </c>
    </row>
    <row r="50" spans="1:4" x14ac:dyDescent="0.2">
      <c r="A50" s="87">
        <v>5100</v>
      </c>
      <c r="B50" s="88" t="s">
        <v>277</v>
      </c>
      <c r="C50" s="144">
        <f>SUM(C53+C51)</f>
        <v>0</v>
      </c>
      <c r="D50" s="144">
        <f>SUM(D53+D51)</f>
        <v>0</v>
      </c>
    </row>
    <row r="51" spans="1:4" x14ac:dyDescent="0.2">
      <c r="A51" s="114">
        <v>5120</v>
      </c>
      <c r="B51" s="125" t="s">
        <v>144</v>
      </c>
      <c r="C51" s="145">
        <f>C52</f>
        <v>0</v>
      </c>
      <c r="D51" s="145">
        <f>D52</f>
        <v>0</v>
      </c>
    </row>
    <row r="52" spans="1:4" x14ac:dyDescent="0.2">
      <c r="A52" s="107">
        <v>5120</v>
      </c>
      <c r="B52" s="126" t="s">
        <v>144</v>
      </c>
      <c r="C52" s="140">
        <v>0</v>
      </c>
      <c r="D52" s="140">
        <v>0</v>
      </c>
    </row>
    <row r="53" spans="1:4" x14ac:dyDescent="0.2">
      <c r="A53" s="89">
        <v>5130</v>
      </c>
      <c r="B53" s="90" t="s">
        <v>538</v>
      </c>
      <c r="C53" s="146">
        <v>0</v>
      </c>
      <c r="D53" s="146">
        <v>0</v>
      </c>
    </row>
    <row r="54" spans="1:4" x14ac:dyDescent="0.2">
      <c r="A54" s="33">
        <v>5400</v>
      </c>
      <c r="B54" s="34" t="s">
        <v>342</v>
      </c>
      <c r="C54" s="141">
        <f>C55+C57+C59+C61+C63</f>
        <v>0</v>
      </c>
      <c r="D54" s="141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1">
        <f>C67+C76+C79+C85</f>
        <v>24841136.75</v>
      </c>
      <c r="D66" s="141">
        <f>D67+D76+D79+D85</f>
        <v>23387332.660000004</v>
      </c>
    </row>
    <row r="67" spans="1:4" x14ac:dyDescent="0.2">
      <c r="A67" s="26">
        <v>5510</v>
      </c>
      <c r="B67" s="22" t="s">
        <v>357</v>
      </c>
      <c r="C67" s="27">
        <f>SUM(C68:C75)</f>
        <v>24841136.75</v>
      </c>
      <c r="D67" s="27">
        <f>SUM(D68:D75)</f>
        <v>23387332.660000004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4012571.05</v>
      </c>
      <c r="D70" s="27">
        <v>4012571.1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19616188.469999999</v>
      </c>
      <c r="D72" s="27">
        <v>18897288.100000001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318653.46000000002</v>
      </c>
      <c r="D74" s="27">
        <v>477473.46</v>
      </c>
    </row>
    <row r="75" spans="1:4" x14ac:dyDescent="0.2">
      <c r="A75" s="26">
        <v>5518</v>
      </c>
      <c r="B75" s="22" t="s">
        <v>41</v>
      </c>
      <c r="C75" s="27">
        <v>893723.77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1">
        <f>C95</f>
        <v>0</v>
      </c>
      <c r="D94" s="141">
        <f>D95</f>
        <v>38296220.549999997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38296220.549999997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38296220.549999997</v>
      </c>
    </row>
    <row r="97" spans="1:4" x14ac:dyDescent="0.2">
      <c r="A97" s="33">
        <v>2110</v>
      </c>
      <c r="B97" s="84" t="s">
        <v>521</v>
      </c>
      <c r="C97" s="141">
        <f>SUM(C98:C102)</f>
        <v>57937940.099999994</v>
      </c>
      <c r="D97" s="141">
        <f>SUM(D98:D102)</f>
        <v>49735989.799999997</v>
      </c>
    </row>
    <row r="98" spans="1:4" x14ac:dyDescent="0.2">
      <c r="A98" s="26">
        <v>2111</v>
      </c>
      <c r="B98" s="22" t="s">
        <v>522</v>
      </c>
      <c r="C98" s="27">
        <v>27740583.829999998</v>
      </c>
      <c r="D98" s="27">
        <v>19984489.059999999</v>
      </c>
    </row>
    <row r="99" spans="1:4" x14ac:dyDescent="0.2">
      <c r="A99" s="26">
        <v>2112</v>
      </c>
      <c r="B99" s="22" t="s">
        <v>523</v>
      </c>
      <c r="C99" s="27">
        <v>6708067.2699999996</v>
      </c>
      <c r="D99" s="27">
        <v>3518745.23</v>
      </c>
    </row>
    <row r="100" spans="1:4" x14ac:dyDescent="0.2">
      <c r="A100" s="26">
        <v>2112</v>
      </c>
      <c r="B100" s="22" t="s">
        <v>524</v>
      </c>
      <c r="C100" s="27">
        <v>10507982.640000001</v>
      </c>
      <c r="D100" s="27">
        <v>21319119.18</v>
      </c>
    </row>
    <row r="101" spans="1:4" x14ac:dyDescent="0.2">
      <c r="A101" s="26">
        <v>2115</v>
      </c>
      <c r="B101" s="22" t="s">
        <v>525</v>
      </c>
      <c r="C101" s="27">
        <v>11367622.9</v>
      </c>
      <c r="D101" s="27">
        <v>1830077.23</v>
      </c>
    </row>
    <row r="102" spans="1:4" x14ac:dyDescent="0.2">
      <c r="A102" s="26">
        <v>2114</v>
      </c>
      <c r="B102" s="22" t="s">
        <v>526</v>
      </c>
      <c r="C102" s="27">
        <v>1613683.46</v>
      </c>
      <c r="D102" s="27">
        <v>3083559.1</v>
      </c>
    </row>
    <row r="103" spans="1:4" x14ac:dyDescent="0.2">
      <c r="A103" s="89"/>
      <c r="B103" s="93" t="s">
        <v>539</v>
      </c>
      <c r="C103" s="144">
        <f>+C104</f>
        <v>0</v>
      </c>
      <c r="D103" s="144">
        <f>+D104</f>
        <v>0</v>
      </c>
    </row>
    <row r="104" spans="1:4" x14ac:dyDescent="0.2">
      <c r="A104" s="87">
        <v>1270</v>
      </c>
      <c r="B104" s="88" t="s">
        <v>172</v>
      </c>
      <c r="C104" s="147">
        <f>+C105</f>
        <v>0</v>
      </c>
      <c r="D104" s="147">
        <f>+D105</f>
        <v>0</v>
      </c>
    </row>
    <row r="105" spans="1:4" x14ac:dyDescent="0.2">
      <c r="A105" s="89">
        <v>1273</v>
      </c>
      <c r="B105" s="90" t="s">
        <v>540</v>
      </c>
      <c r="C105" s="148">
        <v>0</v>
      </c>
      <c r="D105" s="148">
        <v>0</v>
      </c>
    </row>
    <row r="106" spans="1:4" x14ac:dyDescent="0.2">
      <c r="A106" s="89"/>
      <c r="B106" s="93" t="s">
        <v>541</v>
      </c>
      <c r="C106" s="144">
        <f>+C107+C129</f>
        <v>7032372.46</v>
      </c>
      <c r="D106" s="144">
        <f>+D107+D129</f>
        <v>11528413.300000001</v>
      </c>
    </row>
    <row r="107" spans="1:4" x14ac:dyDescent="0.2">
      <c r="A107" s="87">
        <v>4300</v>
      </c>
      <c r="B107" s="91" t="s">
        <v>589</v>
      </c>
      <c r="C107" s="147">
        <f>C121+C108+C111+C117+C119</f>
        <v>0</v>
      </c>
      <c r="D107" s="149">
        <f>D121+D108+D111+D117+D119</f>
        <v>0</v>
      </c>
    </row>
    <row r="108" spans="1:4" x14ac:dyDescent="0.2">
      <c r="A108" s="87">
        <v>4310</v>
      </c>
      <c r="B108" s="91" t="s">
        <v>260</v>
      </c>
      <c r="C108" s="147">
        <f>SUM(C109:C110)</f>
        <v>0</v>
      </c>
      <c r="D108" s="147">
        <f>SUM(D109:D110)</f>
        <v>0</v>
      </c>
    </row>
    <row r="109" spans="1:4" x14ac:dyDescent="0.2">
      <c r="A109" s="89">
        <v>4311</v>
      </c>
      <c r="B109" s="92" t="s">
        <v>429</v>
      </c>
      <c r="C109" s="148">
        <v>0</v>
      </c>
      <c r="D109" s="150">
        <v>0</v>
      </c>
    </row>
    <row r="110" spans="1:4" x14ac:dyDescent="0.2">
      <c r="A110" s="89">
        <v>4319</v>
      </c>
      <c r="B110" s="92" t="s">
        <v>261</v>
      </c>
      <c r="C110" s="148">
        <v>0</v>
      </c>
      <c r="D110" s="150">
        <v>0</v>
      </c>
    </row>
    <row r="111" spans="1:4" x14ac:dyDescent="0.2">
      <c r="A111" s="87">
        <v>4320</v>
      </c>
      <c r="B111" s="91" t="s">
        <v>262</v>
      </c>
      <c r="C111" s="147">
        <f>SUM(C112:C116)</f>
        <v>0</v>
      </c>
      <c r="D111" s="147">
        <f>SUM(D112:D116)</f>
        <v>0</v>
      </c>
    </row>
    <row r="112" spans="1:4" x14ac:dyDescent="0.2">
      <c r="A112" s="89">
        <v>4321</v>
      </c>
      <c r="B112" s="92" t="s">
        <v>263</v>
      </c>
      <c r="C112" s="148">
        <v>0</v>
      </c>
      <c r="D112" s="150">
        <v>0</v>
      </c>
    </row>
    <row r="113" spans="1:4" x14ac:dyDescent="0.2">
      <c r="A113" s="89">
        <v>4322</v>
      </c>
      <c r="B113" s="92" t="s">
        <v>264</v>
      </c>
      <c r="C113" s="148">
        <v>0</v>
      </c>
      <c r="D113" s="150">
        <v>0</v>
      </c>
    </row>
    <row r="114" spans="1:4" x14ac:dyDescent="0.2">
      <c r="A114" s="89">
        <v>4323</v>
      </c>
      <c r="B114" s="92" t="s">
        <v>265</v>
      </c>
      <c r="C114" s="148">
        <v>0</v>
      </c>
      <c r="D114" s="150">
        <v>0</v>
      </c>
    </row>
    <row r="115" spans="1:4" x14ac:dyDescent="0.2">
      <c r="A115" s="89">
        <v>4324</v>
      </c>
      <c r="B115" s="92" t="s">
        <v>266</v>
      </c>
      <c r="C115" s="148">
        <v>0</v>
      </c>
      <c r="D115" s="150">
        <v>0</v>
      </c>
    </row>
    <row r="116" spans="1:4" x14ac:dyDescent="0.2">
      <c r="A116" s="89">
        <v>4325</v>
      </c>
      <c r="B116" s="92" t="s">
        <v>267</v>
      </c>
      <c r="C116" s="148">
        <v>0</v>
      </c>
      <c r="D116" s="150">
        <v>0</v>
      </c>
    </row>
    <row r="117" spans="1:4" x14ac:dyDescent="0.2">
      <c r="A117" s="87">
        <v>4330</v>
      </c>
      <c r="B117" s="91" t="s">
        <v>268</v>
      </c>
      <c r="C117" s="147">
        <f>C118</f>
        <v>0</v>
      </c>
      <c r="D117" s="147">
        <f>D118</f>
        <v>0</v>
      </c>
    </row>
    <row r="118" spans="1:4" x14ac:dyDescent="0.2">
      <c r="A118" s="89">
        <v>4331</v>
      </c>
      <c r="B118" s="92" t="s">
        <v>268</v>
      </c>
      <c r="C118" s="148">
        <v>0</v>
      </c>
      <c r="D118" s="150">
        <v>0</v>
      </c>
    </row>
    <row r="119" spans="1:4" x14ac:dyDescent="0.2">
      <c r="A119" s="87">
        <v>4340</v>
      </c>
      <c r="B119" s="91" t="s">
        <v>269</v>
      </c>
      <c r="C119" s="147">
        <f>C120</f>
        <v>0</v>
      </c>
      <c r="D119" s="147">
        <f>D120</f>
        <v>0</v>
      </c>
    </row>
    <row r="120" spans="1:4" x14ac:dyDescent="0.2">
      <c r="A120" s="89">
        <v>4341</v>
      </c>
      <c r="B120" s="92" t="s">
        <v>269</v>
      </c>
      <c r="C120" s="148">
        <v>0</v>
      </c>
      <c r="D120" s="150">
        <v>0</v>
      </c>
    </row>
    <row r="121" spans="1:4" x14ac:dyDescent="0.2">
      <c r="A121" s="114">
        <v>4390</v>
      </c>
      <c r="B121" s="115" t="s">
        <v>270</v>
      </c>
      <c r="C121" s="151">
        <f>SUM(C122:C128)</f>
        <v>0</v>
      </c>
      <c r="D121" s="151">
        <f>SUM(D122:D128)</f>
        <v>0</v>
      </c>
    </row>
    <row r="122" spans="1:4" x14ac:dyDescent="0.2">
      <c r="A122" s="78">
        <v>4392</v>
      </c>
      <c r="B122" s="113" t="s">
        <v>271</v>
      </c>
      <c r="C122" s="152">
        <v>0</v>
      </c>
      <c r="D122" s="152">
        <v>0</v>
      </c>
    </row>
    <row r="123" spans="1:4" x14ac:dyDescent="0.2">
      <c r="A123" s="78">
        <v>4393</v>
      </c>
      <c r="B123" s="113" t="s">
        <v>430</v>
      </c>
      <c r="C123" s="152">
        <v>0</v>
      </c>
      <c r="D123" s="152">
        <v>0</v>
      </c>
    </row>
    <row r="124" spans="1:4" x14ac:dyDescent="0.2">
      <c r="A124" s="78">
        <v>4394</v>
      </c>
      <c r="B124" s="113" t="s">
        <v>272</v>
      </c>
      <c r="C124" s="152">
        <v>0</v>
      </c>
      <c r="D124" s="152">
        <v>0</v>
      </c>
    </row>
    <row r="125" spans="1:4" x14ac:dyDescent="0.2">
      <c r="A125" s="78">
        <v>4395</v>
      </c>
      <c r="B125" s="113" t="s">
        <v>273</v>
      </c>
      <c r="C125" s="152">
        <v>0</v>
      </c>
      <c r="D125" s="152">
        <v>0</v>
      </c>
    </row>
    <row r="126" spans="1:4" x14ac:dyDescent="0.2">
      <c r="A126" s="78">
        <v>4396</v>
      </c>
      <c r="B126" s="113" t="s">
        <v>274</v>
      </c>
      <c r="C126" s="152">
        <v>0</v>
      </c>
      <c r="D126" s="152">
        <v>0</v>
      </c>
    </row>
    <row r="127" spans="1:4" x14ac:dyDescent="0.2">
      <c r="A127" s="78">
        <v>4397</v>
      </c>
      <c r="B127" s="113" t="s">
        <v>431</v>
      </c>
      <c r="C127" s="152">
        <v>0</v>
      </c>
      <c r="D127" s="152">
        <v>0</v>
      </c>
    </row>
    <row r="128" spans="1:4" x14ac:dyDescent="0.2">
      <c r="A128" s="89">
        <v>4399</v>
      </c>
      <c r="B128" s="92" t="s">
        <v>270</v>
      </c>
      <c r="C128" s="148">
        <v>0</v>
      </c>
      <c r="D128" s="148">
        <v>0</v>
      </c>
    </row>
    <row r="129" spans="1:4" x14ac:dyDescent="0.2">
      <c r="A129" s="33">
        <v>1120</v>
      </c>
      <c r="B129" s="84" t="s">
        <v>527</v>
      </c>
      <c r="C129" s="141">
        <f>SUM(C130:C138)</f>
        <v>7032372.46</v>
      </c>
      <c r="D129" s="141">
        <f>SUM(D130:D138)</f>
        <v>11528413.300000001</v>
      </c>
    </row>
    <row r="130" spans="1:4" x14ac:dyDescent="0.2">
      <c r="A130" s="26">
        <v>1124</v>
      </c>
      <c r="B130" s="85" t="s">
        <v>528</v>
      </c>
      <c r="C130" s="153">
        <v>0</v>
      </c>
      <c r="D130" s="27">
        <v>0</v>
      </c>
    </row>
    <row r="131" spans="1:4" x14ac:dyDescent="0.2">
      <c r="A131" s="26">
        <v>1124</v>
      </c>
      <c r="B131" s="85" t="s">
        <v>529</v>
      </c>
      <c r="C131" s="153">
        <v>0</v>
      </c>
      <c r="D131" s="27">
        <v>0</v>
      </c>
    </row>
    <row r="132" spans="1:4" x14ac:dyDescent="0.2">
      <c r="A132" s="26">
        <v>1124</v>
      </c>
      <c r="B132" s="85" t="s">
        <v>530</v>
      </c>
      <c r="C132" s="153">
        <v>0</v>
      </c>
      <c r="D132" s="27">
        <v>0</v>
      </c>
    </row>
    <row r="133" spans="1:4" x14ac:dyDescent="0.2">
      <c r="A133" s="26">
        <v>1124</v>
      </c>
      <c r="B133" s="85" t="s">
        <v>531</v>
      </c>
      <c r="C133" s="153">
        <v>3680321.59</v>
      </c>
      <c r="D133" s="27">
        <v>6570402.75</v>
      </c>
    </row>
    <row r="134" spans="1:4" x14ac:dyDescent="0.2">
      <c r="A134" s="26">
        <v>1124</v>
      </c>
      <c r="B134" s="85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535</v>
      </c>
      <c r="C137" s="153">
        <v>0</v>
      </c>
      <c r="D137" s="27">
        <v>-1287288.1499999999</v>
      </c>
    </row>
    <row r="138" spans="1:4" x14ac:dyDescent="0.2">
      <c r="A138" s="26">
        <v>1122</v>
      </c>
      <c r="B138" s="85" t="s">
        <v>536</v>
      </c>
      <c r="C138" s="27">
        <v>3352050.87</v>
      </c>
      <c r="D138" s="27">
        <v>6245298.7000000002</v>
      </c>
    </row>
    <row r="139" spans="1:4" x14ac:dyDescent="0.2">
      <c r="A139" s="26"/>
      <c r="B139" s="86" t="s">
        <v>537</v>
      </c>
      <c r="C139" s="141">
        <f>C48+C49-C103-C106</f>
        <v>218129341.03999999</v>
      </c>
      <c r="D139" s="141">
        <f>D48+D49-D103-D106</f>
        <v>-53170195.929999992</v>
      </c>
    </row>
    <row r="141" spans="1:4" x14ac:dyDescent="0.2">
      <c r="B141" s="22" t="s">
        <v>517</v>
      </c>
    </row>
    <row r="143" spans="1:4" x14ac:dyDescent="0.2">
      <c r="C143" s="165"/>
      <c r="D143" s="16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F33" sqref="F33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9" t="s">
        <v>595</v>
      </c>
      <c r="B1" s="180"/>
      <c r="C1" s="181"/>
    </row>
    <row r="2" spans="1:3" s="29" customFormat="1" ht="18" customHeight="1" x14ac:dyDescent="0.25">
      <c r="A2" s="182" t="s">
        <v>505</v>
      </c>
      <c r="B2" s="183"/>
      <c r="C2" s="184"/>
    </row>
    <row r="3" spans="1:3" s="29" customFormat="1" ht="18" customHeight="1" x14ac:dyDescent="0.25">
      <c r="A3" s="182" t="s">
        <v>596</v>
      </c>
      <c r="B3" s="183"/>
      <c r="C3" s="184"/>
    </row>
    <row r="4" spans="1:3" s="31" customFormat="1" ht="18" customHeight="1" x14ac:dyDescent="0.2">
      <c r="A4" s="185" t="s">
        <v>506</v>
      </c>
      <c r="B4" s="186"/>
      <c r="C4" s="187"/>
    </row>
    <row r="5" spans="1:3" s="31" customFormat="1" ht="18" customHeight="1" x14ac:dyDescent="0.2">
      <c r="A5" s="188" t="s">
        <v>405</v>
      </c>
      <c r="B5" s="189"/>
      <c r="C5" s="120">
        <v>2025</v>
      </c>
    </row>
    <row r="6" spans="1:3" x14ac:dyDescent="0.2">
      <c r="A6" s="45" t="s">
        <v>434</v>
      </c>
      <c r="B6" s="45"/>
      <c r="C6" s="154">
        <v>1121842800.9400001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55">
        <f>SUM(C9:C14)</f>
        <v>0</v>
      </c>
    </row>
    <row r="9" spans="1:3" x14ac:dyDescent="0.2">
      <c r="A9" s="61" t="s">
        <v>436</v>
      </c>
      <c r="B9" s="60" t="s">
        <v>260</v>
      </c>
      <c r="C9" s="156">
        <v>0</v>
      </c>
    </row>
    <row r="10" spans="1:3" x14ac:dyDescent="0.2">
      <c r="A10" s="48" t="s">
        <v>437</v>
      </c>
      <c r="B10" s="49" t="s">
        <v>446</v>
      </c>
      <c r="C10" s="156">
        <v>0</v>
      </c>
    </row>
    <row r="11" spans="1:3" x14ac:dyDescent="0.2">
      <c r="A11" s="48" t="s">
        <v>438</v>
      </c>
      <c r="B11" s="49" t="s">
        <v>268</v>
      </c>
      <c r="C11" s="156">
        <v>0</v>
      </c>
    </row>
    <row r="12" spans="1:3" x14ac:dyDescent="0.2">
      <c r="A12" s="48" t="s">
        <v>439</v>
      </c>
      <c r="B12" s="49" t="s">
        <v>269</v>
      </c>
      <c r="C12" s="156">
        <v>0</v>
      </c>
    </row>
    <row r="13" spans="1:3" x14ac:dyDescent="0.2">
      <c r="A13" s="48" t="s">
        <v>440</v>
      </c>
      <c r="B13" s="49" t="s">
        <v>270</v>
      </c>
      <c r="C13" s="156">
        <v>0</v>
      </c>
    </row>
    <row r="14" spans="1:3" x14ac:dyDescent="0.2">
      <c r="A14" s="50" t="s">
        <v>441</v>
      </c>
      <c r="B14" s="51" t="s">
        <v>442</v>
      </c>
      <c r="C14" s="156">
        <v>0</v>
      </c>
    </row>
    <row r="15" spans="1:3" x14ac:dyDescent="0.2">
      <c r="A15" s="46"/>
      <c r="B15" s="52"/>
      <c r="C15" s="53"/>
    </row>
    <row r="16" spans="1:3" x14ac:dyDescent="0.2">
      <c r="A16" s="54" t="s">
        <v>591</v>
      </c>
      <c r="B16" s="47"/>
      <c r="C16" s="155">
        <f>SUM(C17:C19)</f>
        <v>0</v>
      </c>
    </row>
    <row r="17" spans="1:3" x14ac:dyDescent="0.2">
      <c r="A17" s="55">
        <v>3.1</v>
      </c>
      <c r="B17" s="49" t="s">
        <v>445</v>
      </c>
      <c r="C17" s="156">
        <v>0</v>
      </c>
    </row>
    <row r="18" spans="1:3" x14ac:dyDescent="0.2">
      <c r="A18" s="56">
        <v>3.2</v>
      </c>
      <c r="B18" s="49" t="s">
        <v>443</v>
      </c>
      <c r="C18" s="156">
        <v>0</v>
      </c>
    </row>
    <row r="19" spans="1:3" x14ac:dyDescent="0.2">
      <c r="A19" s="56">
        <v>3.3</v>
      </c>
      <c r="B19" s="51" t="s">
        <v>444</v>
      </c>
      <c r="C19" s="157">
        <v>0</v>
      </c>
    </row>
    <row r="20" spans="1:3" x14ac:dyDescent="0.2">
      <c r="A20" s="46"/>
      <c r="B20" s="57"/>
      <c r="C20" s="58"/>
    </row>
    <row r="21" spans="1:3" x14ac:dyDescent="0.2">
      <c r="A21" s="59" t="s">
        <v>542</v>
      </c>
      <c r="B21" s="59"/>
      <c r="C21" s="154">
        <f>C6+C8-C16</f>
        <v>1121842800.9400001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D47" sqref="D47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0" t="s">
        <v>595</v>
      </c>
      <c r="B1" s="191"/>
      <c r="C1" s="192"/>
    </row>
    <row r="2" spans="1:3" s="32" customFormat="1" ht="18.95" customHeight="1" x14ac:dyDescent="0.25">
      <c r="A2" s="193" t="s">
        <v>507</v>
      </c>
      <c r="B2" s="194"/>
      <c r="C2" s="195"/>
    </row>
    <row r="3" spans="1:3" s="32" customFormat="1" ht="18.95" customHeight="1" x14ac:dyDescent="0.25">
      <c r="A3" s="193" t="s">
        <v>596</v>
      </c>
      <c r="B3" s="194"/>
      <c r="C3" s="195"/>
    </row>
    <row r="4" spans="1:3" x14ac:dyDescent="0.2">
      <c r="A4" s="185" t="s">
        <v>506</v>
      </c>
      <c r="B4" s="186"/>
      <c r="C4" s="187"/>
    </row>
    <row r="5" spans="1:3" ht="22.35" customHeight="1" x14ac:dyDescent="0.2">
      <c r="A5" s="196" t="s">
        <v>405</v>
      </c>
      <c r="B5" s="197"/>
      <c r="C5" s="120">
        <v>2025</v>
      </c>
    </row>
    <row r="6" spans="1:3" x14ac:dyDescent="0.2">
      <c r="A6" s="69" t="s">
        <v>447</v>
      </c>
      <c r="B6" s="45"/>
      <c r="C6" s="158">
        <v>1099207213.3900001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55">
        <f>SUM(C9:C29)</f>
        <v>144588185.84999999</v>
      </c>
    </row>
    <row r="9" spans="1:3" x14ac:dyDescent="0.2">
      <c r="A9" s="79">
        <v>2.1</v>
      </c>
      <c r="B9" s="70" t="s">
        <v>288</v>
      </c>
      <c r="C9" s="159">
        <v>0</v>
      </c>
    </row>
    <row r="10" spans="1:3" x14ac:dyDescent="0.2">
      <c r="A10" s="79">
        <v>2.2000000000000002</v>
      </c>
      <c r="B10" s="70" t="s">
        <v>285</v>
      </c>
      <c r="C10" s="159">
        <v>0</v>
      </c>
    </row>
    <row r="11" spans="1:3" x14ac:dyDescent="0.2">
      <c r="A11" s="75">
        <v>2.2999999999999998</v>
      </c>
      <c r="B11" s="62" t="s">
        <v>157</v>
      </c>
      <c r="C11" s="159">
        <v>1034092.37</v>
      </c>
    </row>
    <row r="12" spans="1:3" x14ac:dyDescent="0.2">
      <c r="A12" s="75">
        <v>2.4</v>
      </c>
      <c r="B12" s="62" t="s">
        <v>158</v>
      </c>
      <c r="C12" s="159">
        <v>22699.99</v>
      </c>
    </row>
    <row r="13" spans="1:3" x14ac:dyDescent="0.2">
      <c r="A13" s="75">
        <v>2.5</v>
      </c>
      <c r="B13" s="62" t="s">
        <v>159</v>
      </c>
      <c r="C13" s="159">
        <v>46574</v>
      </c>
    </row>
    <row r="14" spans="1:3" x14ac:dyDescent="0.2">
      <c r="A14" s="75">
        <v>2.6</v>
      </c>
      <c r="B14" s="62" t="s">
        <v>160</v>
      </c>
      <c r="C14" s="159">
        <v>0</v>
      </c>
    </row>
    <row r="15" spans="1:3" x14ac:dyDescent="0.2">
      <c r="A15" s="75">
        <v>2.7</v>
      </c>
      <c r="B15" s="62" t="s">
        <v>161</v>
      </c>
      <c r="C15" s="159">
        <v>0</v>
      </c>
    </row>
    <row r="16" spans="1:3" x14ac:dyDescent="0.2">
      <c r="A16" s="75">
        <v>2.8</v>
      </c>
      <c r="B16" s="62" t="s">
        <v>162</v>
      </c>
      <c r="C16" s="159">
        <v>140727.23000000001</v>
      </c>
    </row>
    <row r="17" spans="1:3" x14ac:dyDescent="0.2">
      <c r="A17" s="75">
        <v>2.9</v>
      </c>
      <c r="B17" s="62" t="s">
        <v>164</v>
      </c>
      <c r="C17" s="159">
        <v>0</v>
      </c>
    </row>
    <row r="18" spans="1:3" x14ac:dyDescent="0.2">
      <c r="A18" s="75" t="s">
        <v>449</v>
      </c>
      <c r="B18" s="62" t="s">
        <v>450</v>
      </c>
      <c r="C18" s="159">
        <v>0</v>
      </c>
    </row>
    <row r="19" spans="1:3" x14ac:dyDescent="0.2">
      <c r="A19" s="75" t="s">
        <v>475</v>
      </c>
      <c r="B19" s="62" t="s">
        <v>166</v>
      </c>
      <c r="C19" s="159">
        <v>0</v>
      </c>
    </row>
    <row r="20" spans="1:3" x14ac:dyDescent="0.2">
      <c r="A20" s="75" t="s">
        <v>476</v>
      </c>
      <c r="B20" s="62" t="s">
        <v>451</v>
      </c>
      <c r="C20" s="159">
        <v>125164965.72</v>
      </c>
    </row>
    <row r="21" spans="1:3" x14ac:dyDescent="0.2">
      <c r="A21" s="75" t="s">
        <v>477</v>
      </c>
      <c r="B21" s="62" t="s">
        <v>452</v>
      </c>
      <c r="C21" s="159">
        <v>18179126.539999999</v>
      </c>
    </row>
    <row r="22" spans="1:3" x14ac:dyDescent="0.2">
      <c r="A22" s="75" t="s">
        <v>478</v>
      </c>
      <c r="B22" s="62" t="s">
        <v>453</v>
      </c>
      <c r="C22" s="159">
        <v>0</v>
      </c>
    </row>
    <row r="23" spans="1:3" x14ac:dyDescent="0.2">
      <c r="A23" s="75" t="s">
        <v>454</v>
      </c>
      <c r="B23" s="62" t="s">
        <v>455</v>
      </c>
      <c r="C23" s="159">
        <v>0</v>
      </c>
    </row>
    <row r="24" spans="1:3" x14ac:dyDescent="0.2">
      <c r="A24" s="75" t="s">
        <v>456</v>
      </c>
      <c r="B24" s="62" t="s">
        <v>457</v>
      </c>
      <c r="C24" s="159">
        <v>0</v>
      </c>
    </row>
    <row r="25" spans="1:3" x14ac:dyDescent="0.2">
      <c r="A25" s="75" t="s">
        <v>458</v>
      </c>
      <c r="B25" s="62" t="s">
        <v>459</v>
      </c>
      <c r="C25" s="159">
        <v>0</v>
      </c>
    </row>
    <row r="26" spans="1:3" x14ac:dyDescent="0.2">
      <c r="A26" s="75" t="s">
        <v>460</v>
      </c>
      <c r="B26" s="62" t="s">
        <v>461</v>
      </c>
      <c r="C26" s="159">
        <v>0</v>
      </c>
    </row>
    <row r="27" spans="1:3" x14ac:dyDescent="0.2">
      <c r="A27" s="75" t="s">
        <v>462</v>
      </c>
      <c r="B27" s="62" t="s">
        <v>463</v>
      </c>
      <c r="C27" s="159">
        <v>0</v>
      </c>
    </row>
    <row r="28" spans="1:3" x14ac:dyDescent="0.2">
      <c r="A28" s="75" t="s">
        <v>464</v>
      </c>
      <c r="B28" s="62" t="s">
        <v>465</v>
      </c>
      <c r="C28" s="159">
        <v>0</v>
      </c>
    </row>
    <row r="29" spans="1:3" x14ac:dyDescent="0.2">
      <c r="A29" s="75" t="s">
        <v>466</v>
      </c>
      <c r="B29" s="70" t="s">
        <v>467</v>
      </c>
      <c r="C29" s="159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60">
        <f>SUM(C32:C38)</f>
        <v>24841136.75</v>
      </c>
    </row>
    <row r="32" spans="1:3" x14ac:dyDescent="0.2">
      <c r="A32" s="75" t="s">
        <v>469</v>
      </c>
      <c r="B32" s="62" t="s">
        <v>357</v>
      </c>
      <c r="C32" s="159">
        <v>24841136.75</v>
      </c>
    </row>
    <row r="33" spans="1:3" x14ac:dyDescent="0.2">
      <c r="A33" s="75" t="s">
        <v>470</v>
      </c>
      <c r="B33" s="62" t="s">
        <v>40</v>
      </c>
      <c r="C33" s="159">
        <v>0</v>
      </c>
    </row>
    <row r="34" spans="1:3" x14ac:dyDescent="0.2">
      <c r="A34" s="75" t="s">
        <v>471</v>
      </c>
      <c r="B34" s="62" t="s">
        <v>367</v>
      </c>
      <c r="C34" s="159">
        <v>0</v>
      </c>
    </row>
    <row r="35" spans="1:3" x14ac:dyDescent="0.2">
      <c r="A35" s="75" t="s">
        <v>472</v>
      </c>
      <c r="B35" s="62" t="s">
        <v>373</v>
      </c>
      <c r="C35" s="159">
        <v>0</v>
      </c>
    </row>
    <row r="36" spans="1:3" x14ac:dyDescent="0.2">
      <c r="A36" s="75" t="s">
        <v>473</v>
      </c>
      <c r="B36" s="62" t="s">
        <v>381</v>
      </c>
      <c r="C36" s="159">
        <v>0</v>
      </c>
    </row>
    <row r="37" spans="1:3" x14ac:dyDescent="0.2">
      <c r="A37" s="75" t="s">
        <v>544</v>
      </c>
      <c r="B37" s="62" t="s">
        <v>592</v>
      </c>
      <c r="C37" s="159">
        <v>0</v>
      </c>
    </row>
    <row r="38" spans="1:3" x14ac:dyDescent="0.2">
      <c r="A38" s="75" t="s">
        <v>545</v>
      </c>
      <c r="B38" s="70" t="s">
        <v>474</v>
      </c>
      <c r="C38" s="161">
        <v>0</v>
      </c>
    </row>
    <row r="39" spans="1:3" x14ac:dyDescent="0.2">
      <c r="A39" s="63"/>
      <c r="B39" s="66"/>
      <c r="C39" s="67"/>
    </row>
    <row r="40" spans="1:3" x14ac:dyDescent="0.2">
      <c r="A40" s="68" t="s">
        <v>543</v>
      </c>
      <c r="B40" s="45"/>
      <c r="C40" s="154">
        <f>C6-C8+C31</f>
        <v>979460164.29000008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F54" sqref="F54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8" t="s">
        <v>595</v>
      </c>
      <c r="B1" s="199"/>
      <c r="C1" s="199"/>
      <c r="D1" s="199"/>
      <c r="E1" s="199"/>
      <c r="F1" s="199"/>
      <c r="G1" s="20" t="s">
        <v>497</v>
      </c>
      <c r="H1" s="21">
        <v>2025</v>
      </c>
    </row>
    <row r="2" spans="1:10" ht="18.95" customHeight="1" x14ac:dyDescent="0.2">
      <c r="A2" s="178" t="s">
        <v>508</v>
      </c>
      <c r="B2" s="199"/>
      <c r="C2" s="199"/>
      <c r="D2" s="199"/>
      <c r="E2" s="199"/>
      <c r="F2" s="199"/>
      <c r="G2" s="20" t="s">
        <v>498</v>
      </c>
      <c r="H2" s="21" t="s">
        <v>500</v>
      </c>
    </row>
    <row r="3" spans="1:10" ht="18.95" customHeight="1" x14ac:dyDescent="0.2">
      <c r="A3" s="200" t="s">
        <v>596</v>
      </c>
      <c r="B3" s="201"/>
      <c r="C3" s="201"/>
      <c r="D3" s="201"/>
      <c r="E3" s="201"/>
      <c r="F3" s="201"/>
      <c r="G3" s="20" t="s">
        <v>499</v>
      </c>
      <c r="H3" s="21">
        <v>4</v>
      </c>
    </row>
    <row r="4" spans="1:10" x14ac:dyDescent="0.2">
      <c r="A4" s="200" t="str">
        <f>'Notas a los Edos Financieros'!A4</f>
        <v>(Cifras en Pesos)</v>
      </c>
      <c r="B4" s="201"/>
      <c r="C4" s="201"/>
      <c r="D4" s="201"/>
      <c r="E4" s="201"/>
      <c r="F4" s="201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702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8" t="s">
        <v>546</v>
      </c>
      <c r="C39" s="198"/>
      <c r="D39" s="27"/>
      <c r="E39" s="27"/>
      <c r="F39" s="27"/>
    </row>
    <row r="40" spans="1:6" x14ac:dyDescent="0.2">
      <c r="B40" s="116" t="s">
        <v>405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6">
        <v>967507619</v>
      </c>
      <c r="D41" s="27"/>
      <c r="F41" s="27"/>
    </row>
    <row r="42" spans="1:6" x14ac:dyDescent="0.2">
      <c r="A42" s="22">
        <v>8120</v>
      </c>
      <c r="B42" s="94" t="s">
        <v>51</v>
      </c>
      <c r="C42" s="156">
        <v>11364172.220000001</v>
      </c>
      <c r="D42" s="27"/>
      <c r="F42" s="27"/>
    </row>
    <row r="43" spans="1:6" x14ac:dyDescent="0.2">
      <c r="A43" s="22">
        <v>8130</v>
      </c>
      <c r="B43" s="94" t="s">
        <v>50</v>
      </c>
      <c r="C43" s="156">
        <v>142971009.72</v>
      </c>
      <c r="D43" s="27"/>
      <c r="F43" s="27"/>
    </row>
    <row r="44" spans="1:6" x14ac:dyDescent="0.2">
      <c r="A44" s="22">
        <v>8140</v>
      </c>
      <c r="B44" s="94" t="s">
        <v>49</v>
      </c>
      <c r="C44" s="156">
        <v>-7032372.46</v>
      </c>
      <c r="D44" s="27"/>
      <c r="F44" s="27"/>
    </row>
    <row r="45" spans="1:6" x14ac:dyDescent="0.2">
      <c r="A45" s="22">
        <v>8150</v>
      </c>
      <c r="B45" s="94" t="s">
        <v>48</v>
      </c>
      <c r="C45" s="156">
        <v>-1114810428.48</v>
      </c>
      <c r="D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8" t="s">
        <v>547</v>
      </c>
      <c r="C48" s="198"/>
      <c r="E48" s="27"/>
    </row>
    <row r="49" spans="1:5" x14ac:dyDescent="0.2">
      <c r="B49" s="122" t="s">
        <v>405</v>
      </c>
      <c r="C49" s="121">
        <f>H1</f>
        <v>2025</v>
      </c>
      <c r="E49" s="27"/>
    </row>
    <row r="50" spans="1:5" x14ac:dyDescent="0.2">
      <c r="A50" s="22">
        <v>8210</v>
      </c>
      <c r="B50" s="94" t="s">
        <v>47</v>
      </c>
      <c r="C50" s="162">
        <v>-967507619</v>
      </c>
    </row>
    <row r="51" spans="1:5" x14ac:dyDescent="0.2">
      <c r="A51" s="22">
        <v>8220</v>
      </c>
      <c r="B51" s="94" t="s">
        <v>46</v>
      </c>
      <c r="C51" s="162">
        <v>11977513.970000001</v>
      </c>
    </row>
    <row r="52" spans="1:5" x14ac:dyDescent="0.2">
      <c r="A52" s="22">
        <v>8230</v>
      </c>
      <c r="B52" s="94" t="s">
        <v>593</v>
      </c>
      <c r="C52" s="162">
        <v>-154700646.53</v>
      </c>
    </row>
    <row r="53" spans="1:5" x14ac:dyDescent="0.2">
      <c r="A53" s="22">
        <v>8240</v>
      </c>
      <c r="B53" s="94" t="s">
        <v>45</v>
      </c>
      <c r="C53" s="162">
        <v>11023538.17</v>
      </c>
    </row>
    <row r="54" spans="1:5" x14ac:dyDescent="0.2">
      <c r="A54" s="22">
        <v>8250</v>
      </c>
      <c r="B54" s="94" t="s">
        <v>44</v>
      </c>
      <c r="C54" s="162">
        <v>0</v>
      </c>
    </row>
    <row r="55" spans="1:5" x14ac:dyDescent="0.2">
      <c r="A55" s="22">
        <v>8260</v>
      </c>
      <c r="B55" s="94" t="s">
        <v>43</v>
      </c>
      <c r="C55" s="162">
        <v>81936460.879999995</v>
      </c>
    </row>
    <row r="56" spans="1:5" x14ac:dyDescent="0.2">
      <c r="A56" s="22">
        <v>8270</v>
      </c>
      <c r="B56" s="94" t="s">
        <v>42</v>
      </c>
      <c r="C56" s="162">
        <v>1017270752.51</v>
      </c>
    </row>
    <row r="58" spans="1:5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2019-02-13T21:19:08Z</cp:lastPrinted>
  <dcterms:created xsi:type="dcterms:W3CDTF">2012-12-11T20:36:24Z</dcterms:created>
  <dcterms:modified xsi:type="dcterms:W3CDTF">2026-01-28T17:42:40Z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